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7860" windowHeight="18260"/>
  </bookViews>
  <sheets>
    <sheet name="More Finance and Quiz #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B100" i="1"/>
  <c r="C78" i="1"/>
  <c r="B345" i="1"/>
  <c r="B346" i="1"/>
  <c r="B342" i="1"/>
  <c r="B343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E141" i="1"/>
  <c r="D140" i="1"/>
  <c r="D137" i="1"/>
  <c r="D138" i="1"/>
  <c r="B133" i="1"/>
  <c r="B128" i="1"/>
  <c r="C120" i="1"/>
  <c r="C118" i="1"/>
  <c r="B108" i="1"/>
  <c r="B109" i="1"/>
  <c r="B104" i="1"/>
  <c r="B105" i="1"/>
  <c r="B95" i="1"/>
  <c r="B90" i="1"/>
  <c r="C82" i="1"/>
  <c r="B82" i="1"/>
  <c r="C81" i="1"/>
  <c r="B81" i="1"/>
  <c r="B78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J63" i="1"/>
  <c r="B63" i="1"/>
  <c r="B62" i="1"/>
  <c r="C52" i="1"/>
  <c r="D52" i="1"/>
  <c r="E52" i="1"/>
  <c r="F52" i="1"/>
  <c r="B52" i="1"/>
  <c r="E146" i="1"/>
  <c r="F146" i="1"/>
  <c r="B147" i="1"/>
  <c r="C83" i="1"/>
  <c r="B83" i="1"/>
  <c r="B42" i="1"/>
  <c r="B41" i="1"/>
  <c r="C28" i="1"/>
  <c r="D28" i="1"/>
  <c r="E28" i="1"/>
  <c r="F28" i="1"/>
  <c r="G28" i="1"/>
  <c r="H28" i="1"/>
  <c r="I28" i="1"/>
  <c r="J28" i="1"/>
  <c r="K28" i="1"/>
  <c r="L28" i="1"/>
  <c r="M28" i="1"/>
  <c r="N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C22" i="1"/>
  <c r="B22" i="1"/>
  <c r="C7" i="1"/>
  <c r="D7" i="1"/>
  <c r="E7" i="1"/>
  <c r="F7" i="1"/>
  <c r="G7" i="1"/>
  <c r="H7" i="1"/>
  <c r="I7" i="1"/>
  <c r="J7" i="1"/>
  <c r="K7" i="1"/>
  <c r="L7" i="1"/>
  <c r="M7" i="1"/>
  <c r="N7" i="1"/>
  <c r="B7" i="1"/>
  <c r="D147" i="1"/>
  <c r="E147" i="1"/>
  <c r="F147" i="1"/>
  <c r="B148" i="1"/>
  <c r="B43" i="1"/>
  <c r="D148" i="1"/>
  <c r="E148" i="1"/>
  <c r="F148" i="1"/>
  <c r="B149" i="1"/>
  <c r="D149" i="1"/>
  <c r="E149" i="1"/>
  <c r="F149" i="1"/>
  <c r="B150" i="1"/>
  <c r="D150" i="1"/>
  <c r="E150" i="1"/>
  <c r="F150" i="1"/>
  <c r="B151" i="1"/>
  <c r="D151" i="1"/>
  <c r="E151" i="1"/>
  <c r="F151" i="1"/>
  <c r="B152" i="1"/>
  <c r="D152" i="1"/>
  <c r="E152" i="1"/>
  <c r="F152" i="1"/>
  <c r="B153" i="1"/>
  <c r="D153" i="1"/>
  <c r="E153" i="1"/>
  <c r="F153" i="1"/>
  <c r="B154" i="1"/>
  <c r="D154" i="1"/>
  <c r="E154" i="1"/>
  <c r="F154" i="1"/>
  <c r="B155" i="1"/>
  <c r="D155" i="1"/>
  <c r="E155" i="1"/>
  <c r="F155" i="1"/>
  <c r="B156" i="1"/>
  <c r="D156" i="1"/>
  <c r="E156" i="1"/>
  <c r="F156" i="1"/>
  <c r="B157" i="1"/>
  <c r="D157" i="1"/>
  <c r="E157" i="1"/>
  <c r="F157" i="1"/>
  <c r="B158" i="1"/>
  <c r="D158" i="1"/>
  <c r="E158" i="1"/>
  <c r="F158" i="1"/>
  <c r="B159" i="1"/>
  <c r="D159" i="1"/>
  <c r="E159" i="1"/>
  <c r="F159" i="1"/>
  <c r="B160" i="1"/>
  <c r="D160" i="1"/>
  <c r="E160" i="1"/>
  <c r="F160" i="1"/>
  <c r="B161" i="1"/>
  <c r="D161" i="1"/>
  <c r="E161" i="1"/>
  <c r="F161" i="1"/>
  <c r="B162" i="1"/>
  <c r="D162" i="1"/>
  <c r="E162" i="1"/>
  <c r="F162" i="1"/>
  <c r="B163" i="1"/>
  <c r="D163" i="1"/>
  <c r="E163" i="1"/>
  <c r="F163" i="1"/>
  <c r="B164" i="1"/>
  <c r="D164" i="1"/>
  <c r="E164" i="1"/>
  <c r="F164" i="1"/>
  <c r="B165" i="1"/>
  <c r="D165" i="1"/>
  <c r="E165" i="1"/>
  <c r="F165" i="1"/>
  <c r="B166" i="1"/>
  <c r="D166" i="1"/>
  <c r="E166" i="1"/>
  <c r="F166" i="1"/>
  <c r="B167" i="1"/>
  <c r="D167" i="1"/>
  <c r="E167" i="1"/>
  <c r="F167" i="1"/>
  <c r="B168" i="1"/>
  <c r="D168" i="1"/>
  <c r="E168" i="1"/>
  <c r="F168" i="1"/>
  <c r="B169" i="1"/>
  <c r="D169" i="1"/>
  <c r="E169" i="1"/>
  <c r="F169" i="1"/>
  <c r="B170" i="1"/>
  <c r="D170" i="1"/>
  <c r="E170" i="1"/>
  <c r="F170" i="1"/>
  <c r="B171" i="1"/>
  <c r="D171" i="1"/>
  <c r="E171" i="1"/>
  <c r="F171" i="1"/>
  <c r="B172" i="1"/>
  <c r="D172" i="1"/>
  <c r="E172" i="1"/>
  <c r="F172" i="1"/>
  <c r="B173" i="1"/>
  <c r="D173" i="1"/>
  <c r="E173" i="1"/>
  <c r="F173" i="1"/>
  <c r="B174" i="1"/>
  <c r="D174" i="1"/>
  <c r="E174" i="1"/>
  <c r="F174" i="1"/>
  <c r="B175" i="1"/>
  <c r="D175" i="1"/>
  <c r="E175" i="1"/>
  <c r="F175" i="1"/>
  <c r="B176" i="1"/>
  <c r="D176" i="1"/>
  <c r="E176" i="1"/>
  <c r="F176" i="1"/>
  <c r="B177" i="1"/>
  <c r="D177" i="1"/>
  <c r="E177" i="1"/>
  <c r="F177" i="1"/>
  <c r="B178" i="1"/>
  <c r="D178" i="1"/>
  <c r="E178" i="1"/>
  <c r="F178" i="1"/>
  <c r="B179" i="1"/>
  <c r="D179" i="1"/>
  <c r="E179" i="1"/>
  <c r="F179" i="1"/>
  <c r="B180" i="1"/>
  <c r="D180" i="1"/>
  <c r="E180" i="1"/>
  <c r="F180" i="1"/>
  <c r="B181" i="1"/>
  <c r="D181" i="1"/>
  <c r="E181" i="1"/>
  <c r="F181" i="1"/>
  <c r="B182" i="1"/>
  <c r="D182" i="1"/>
  <c r="E182" i="1"/>
  <c r="F182" i="1"/>
  <c r="B183" i="1"/>
  <c r="D183" i="1"/>
  <c r="E183" i="1"/>
  <c r="F183" i="1"/>
  <c r="B184" i="1"/>
  <c r="D184" i="1"/>
  <c r="E184" i="1"/>
  <c r="F184" i="1"/>
  <c r="B185" i="1"/>
  <c r="D185" i="1"/>
  <c r="E185" i="1"/>
  <c r="F185" i="1"/>
  <c r="B186" i="1"/>
  <c r="D186" i="1"/>
  <c r="E186" i="1"/>
  <c r="F186" i="1"/>
  <c r="B187" i="1"/>
  <c r="D187" i="1"/>
  <c r="E187" i="1"/>
  <c r="F187" i="1"/>
  <c r="B188" i="1"/>
  <c r="D188" i="1"/>
  <c r="E188" i="1"/>
  <c r="F188" i="1"/>
  <c r="B189" i="1"/>
  <c r="D189" i="1"/>
  <c r="E189" i="1"/>
  <c r="F189" i="1"/>
  <c r="B190" i="1"/>
  <c r="D190" i="1"/>
  <c r="E190" i="1"/>
  <c r="F190" i="1"/>
  <c r="B191" i="1"/>
  <c r="D191" i="1"/>
  <c r="E191" i="1"/>
  <c r="F191" i="1"/>
  <c r="B192" i="1"/>
  <c r="D192" i="1"/>
  <c r="E192" i="1"/>
  <c r="F192" i="1"/>
  <c r="B193" i="1"/>
  <c r="D193" i="1"/>
  <c r="E193" i="1"/>
  <c r="F193" i="1"/>
  <c r="B194" i="1"/>
  <c r="D194" i="1"/>
  <c r="E194" i="1"/>
  <c r="F194" i="1"/>
  <c r="B195" i="1"/>
  <c r="D195" i="1"/>
  <c r="E195" i="1"/>
  <c r="F195" i="1"/>
  <c r="B196" i="1"/>
  <c r="D196" i="1"/>
  <c r="E196" i="1"/>
  <c r="F196" i="1"/>
  <c r="B197" i="1"/>
  <c r="D197" i="1"/>
  <c r="E197" i="1"/>
  <c r="F197" i="1"/>
  <c r="B198" i="1"/>
  <c r="D198" i="1"/>
  <c r="E198" i="1"/>
  <c r="F198" i="1"/>
  <c r="B199" i="1"/>
  <c r="D199" i="1"/>
  <c r="E199" i="1"/>
  <c r="F199" i="1"/>
  <c r="B200" i="1"/>
  <c r="D200" i="1"/>
  <c r="E200" i="1"/>
  <c r="F200" i="1"/>
  <c r="B201" i="1"/>
  <c r="D201" i="1"/>
  <c r="E201" i="1"/>
  <c r="F201" i="1"/>
  <c r="B202" i="1"/>
  <c r="D202" i="1"/>
  <c r="E202" i="1"/>
  <c r="F202" i="1"/>
  <c r="B203" i="1"/>
  <c r="D203" i="1"/>
  <c r="E203" i="1"/>
  <c r="F203" i="1"/>
  <c r="B204" i="1"/>
  <c r="D204" i="1"/>
  <c r="E204" i="1"/>
  <c r="F204" i="1"/>
  <c r="B205" i="1"/>
  <c r="D205" i="1"/>
  <c r="E205" i="1"/>
  <c r="F205" i="1"/>
  <c r="B206" i="1"/>
  <c r="D206" i="1"/>
  <c r="E206" i="1"/>
  <c r="F206" i="1"/>
  <c r="B207" i="1"/>
  <c r="D207" i="1"/>
  <c r="E207" i="1"/>
  <c r="F207" i="1"/>
  <c r="B208" i="1"/>
  <c r="D208" i="1"/>
  <c r="E208" i="1"/>
  <c r="F208" i="1"/>
  <c r="B209" i="1"/>
  <c r="D209" i="1"/>
  <c r="E209" i="1"/>
  <c r="F209" i="1"/>
  <c r="B210" i="1"/>
  <c r="D210" i="1"/>
  <c r="E210" i="1"/>
  <c r="F210" i="1"/>
  <c r="B211" i="1"/>
  <c r="D211" i="1"/>
  <c r="E211" i="1"/>
  <c r="F211" i="1"/>
  <c r="B212" i="1"/>
  <c r="D212" i="1"/>
  <c r="E212" i="1"/>
  <c r="F212" i="1"/>
  <c r="B213" i="1"/>
  <c r="D213" i="1"/>
  <c r="E213" i="1"/>
  <c r="F213" i="1"/>
  <c r="B214" i="1"/>
  <c r="D214" i="1"/>
  <c r="E214" i="1"/>
  <c r="F214" i="1"/>
  <c r="B215" i="1"/>
  <c r="D215" i="1"/>
  <c r="E215" i="1"/>
  <c r="F215" i="1"/>
  <c r="B216" i="1"/>
  <c r="D216" i="1"/>
  <c r="E216" i="1"/>
  <c r="F216" i="1"/>
  <c r="B217" i="1"/>
  <c r="D217" i="1"/>
  <c r="E217" i="1"/>
  <c r="F217" i="1"/>
  <c r="B218" i="1"/>
  <c r="D218" i="1"/>
  <c r="E218" i="1"/>
  <c r="F218" i="1"/>
  <c r="B219" i="1"/>
  <c r="D219" i="1"/>
  <c r="E219" i="1"/>
  <c r="F219" i="1"/>
  <c r="B220" i="1"/>
  <c r="D220" i="1"/>
  <c r="E220" i="1"/>
  <c r="F220" i="1"/>
  <c r="B221" i="1"/>
  <c r="D221" i="1"/>
  <c r="E221" i="1"/>
  <c r="F221" i="1"/>
  <c r="B222" i="1"/>
  <c r="D222" i="1"/>
  <c r="E222" i="1"/>
  <c r="F222" i="1"/>
  <c r="B223" i="1"/>
  <c r="D223" i="1"/>
  <c r="E223" i="1"/>
  <c r="F223" i="1"/>
  <c r="B224" i="1"/>
  <c r="D224" i="1"/>
  <c r="E224" i="1"/>
  <c r="F224" i="1"/>
  <c r="B225" i="1"/>
  <c r="D225" i="1"/>
  <c r="E225" i="1"/>
  <c r="F225" i="1"/>
  <c r="B226" i="1"/>
  <c r="D226" i="1"/>
  <c r="E226" i="1"/>
  <c r="F226" i="1"/>
  <c r="B227" i="1"/>
  <c r="D227" i="1"/>
  <c r="E227" i="1"/>
  <c r="F227" i="1"/>
  <c r="B228" i="1"/>
  <c r="D228" i="1"/>
  <c r="E228" i="1"/>
  <c r="F228" i="1"/>
  <c r="B229" i="1"/>
  <c r="D229" i="1"/>
  <c r="E229" i="1"/>
  <c r="F229" i="1"/>
  <c r="B230" i="1"/>
  <c r="D230" i="1"/>
  <c r="E230" i="1"/>
  <c r="F230" i="1"/>
  <c r="B231" i="1"/>
  <c r="D231" i="1"/>
  <c r="E231" i="1"/>
  <c r="F231" i="1"/>
  <c r="B232" i="1"/>
  <c r="D232" i="1"/>
  <c r="E232" i="1"/>
  <c r="F232" i="1"/>
  <c r="B233" i="1"/>
  <c r="D233" i="1"/>
  <c r="E233" i="1"/>
  <c r="F233" i="1"/>
  <c r="B234" i="1"/>
  <c r="D234" i="1"/>
  <c r="E234" i="1"/>
  <c r="F234" i="1"/>
  <c r="B235" i="1"/>
  <c r="D235" i="1"/>
  <c r="E235" i="1"/>
  <c r="F235" i="1"/>
  <c r="B236" i="1"/>
  <c r="D236" i="1"/>
  <c r="E236" i="1"/>
  <c r="F236" i="1"/>
  <c r="B237" i="1"/>
  <c r="D237" i="1"/>
  <c r="E237" i="1"/>
  <c r="F237" i="1"/>
  <c r="B238" i="1"/>
  <c r="D238" i="1"/>
  <c r="E238" i="1"/>
  <c r="F238" i="1"/>
  <c r="B239" i="1"/>
  <c r="D239" i="1"/>
  <c r="E239" i="1"/>
  <c r="F239" i="1"/>
  <c r="B240" i="1"/>
  <c r="D240" i="1"/>
  <c r="E240" i="1"/>
  <c r="F240" i="1"/>
  <c r="B241" i="1"/>
  <c r="D241" i="1"/>
  <c r="E241" i="1"/>
  <c r="F241" i="1"/>
  <c r="B242" i="1"/>
  <c r="D242" i="1"/>
  <c r="E242" i="1"/>
  <c r="F242" i="1"/>
  <c r="B243" i="1"/>
  <c r="D243" i="1"/>
  <c r="E243" i="1"/>
  <c r="F243" i="1"/>
  <c r="B244" i="1"/>
  <c r="D244" i="1"/>
  <c r="E244" i="1"/>
  <c r="F244" i="1"/>
  <c r="B245" i="1"/>
  <c r="D245" i="1"/>
  <c r="E245" i="1"/>
  <c r="F245" i="1"/>
  <c r="B246" i="1"/>
  <c r="D246" i="1"/>
  <c r="E246" i="1"/>
  <c r="F246" i="1"/>
  <c r="B247" i="1"/>
  <c r="D247" i="1"/>
  <c r="E247" i="1"/>
  <c r="F247" i="1"/>
  <c r="B248" i="1"/>
  <c r="D248" i="1"/>
  <c r="E248" i="1"/>
  <c r="F248" i="1"/>
  <c r="B249" i="1"/>
  <c r="D249" i="1"/>
  <c r="E249" i="1"/>
  <c r="F249" i="1"/>
  <c r="B250" i="1"/>
  <c r="D250" i="1"/>
  <c r="E250" i="1"/>
  <c r="F250" i="1"/>
  <c r="B251" i="1"/>
  <c r="D251" i="1"/>
  <c r="E251" i="1"/>
  <c r="F251" i="1"/>
  <c r="B252" i="1"/>
  <c r="D252" i="1"/>
  <c r="E252" i="1"/>
  <c r="F252" i="1"/>
  <c r="B253" i="1"/>
  <c r="D253" i="1"/>
  <c r="E253" i="1"/>
  <c r="F253" i="1"/>
  <c r="B254" i="1"/>
  <c r="D254" i="1"/>
  <c r="E254" i="1"/>
  <c r="F254" i="1"/>
  <c r="B255" i="1"/>
  <c r="D255" i="1"/>
  <c r="E255" i="1"/>
  <c r="F255" i="1"/>
  <c r="B256" i="1"/>
  <c r="D256" i="1"/>
  <c r="E256" i="1"/>
  <c r="F256" i="1"/>
  <c r="B257" i="1"/>
  <c r="D257" i="1"/>
  <c r="E257" i="1"/>
  <c r="F257" i="1"/>
  <c r="B258" i="1"/>
  <c r="D258" i="1"/>
  <c r="E258" i="1"/>
  <c r="F258" i="1"/>
  <c r="B259" i="1"/>
  <c r="D259" i="1"/>
  <c r="E259" i="1"/>
  <c r="F259" i="1"/>
  <c r="B260" i="1"/>
  <c r="D260" i="1"/>
  <c r="E260" i="1"/>
  <c r="F260" i="1"/>
  <c r="B261" i="1"/>
  <c r="D261" i="1"/>
  <c r="E261" i="1"/>
  <c r="F261" i="1"/>
  <c r="B262" i="1"/>
  <c r="D262" i="1"/>
  <c r="E262" i="1"/>
  <c r="F262" i="1"/>
  <c r="B263" i="1"/>
  <c r="D263" i="1"/>
  <c r="E263" i="1"/>
  <c r="F263" i="1"/>
  <c r="B264" i="1"/>
  <c r="D264" i="1"/>
  <c r="E264" i="1"/>
  <c r="F264" i="1"/>
  <c r="B265" i="1"/>
  <c r="D265" i="1"/>
  <c r="E265" i="1"/>
  <c r="F265" i="1"/>
  <c r="B266" i="1"/>
  <c r="D266" i="1"/>
  <c r="E266" i="1"/>
  <c r="F266" i="1"/>
  <c r="B267" i="1"/>
  <c r="D267" i="1"/>
  <c r="E267" i="1"/>
  <c r="F267" i="1"/>
  <c r="B268" i="1"/>
  <c r="D268" i="1"/>
  <c r="E268" i="1"/>
  <c r="F268" i="1"/>
  <c r="B269" i="1"/>
  <c r="D269" i="1"/>
  <c r="E269" i="1"/>
  <c r="F269" i="1"/>
  <c r="B270" i="1"/>
  <c r="D270" i="1"/>
  <c r="E270" i="1"/>
  <c r="F270" i="1"/>
  <c r="B271" i="1"/>
  <c r="D271" i="1"/>
  <c r="E271" i="1"/>
  <c r="F271" i="1"/>
  <c r="B272" i="1"/>
  <c r="D272" i="1"/>
  <c r="E272" i="1"/>
  <c r="F272" i="1"/>
  <c r="B273" i="1"/>
  <c r="D273" i="1"/>
  <c r="E273" i="1"/>
  <c r="F273" i="1"/>
  <c r="B274" i="1"/>
  <c r="D274" i="1"/>
  <c r="E274" i="1"/>
  <c r="F274" i="1"/>
  <c r="B275" i="1"/>
  <c r="D275" i="1"/>
  <c r="E275" i="1"/>
  <c r="F275" i="1"/>
  <c r="B276" i="1"/>
  <c r="D276" i="1"/>
  <c r="E276" i="1"/>
  <c r="F276" i="1"/>
  <c r="B277" i="1"/>
  <c r="D277" i="1"/>
  <c r="E277" i="1"/>
  <c r="F277" i="1"/>
  <c r="B278" i="1"/>
  <c r="D278" i="1"/>
  <c r="E278" i="1"/>
  <c r="F278" i="1"/>
  <c r="B279" i="1"/>
  <c r="D279" i="1"/>
  <c r="E279" i="1"/>
  <c r="F279" i="1"/>
  <c r="B280" i="1"/>
  <c r="D280" i="1"/>
  <c r="E280" i="1"/>
  <c r="F280" i="1"/>
  <c r="B281" i="1"/>
  <c r="D281" i="1"/>
  <c r="E281" i="1"/>
  <c r="F281" i="1"/>
  <c r="B282" i="1"/>
  <c r="D282" i="1"/>
  <c r="E282" i="1"/>
  <c r="F282" i="1"/>
  <c r="B283" i="1"/>
  <c r="D283" i="1"/>
  <c r="E283" i="1"/>
  <c r="F283" i="1"/>
  <c r="B284" i="1"/>
  <c r="D284" i="1"/>
  <c r="E284" i="1"/>
  <c r="F284" i="1"/>
  <c r="B285" i="1"/>
  <c r="D285" i="1"/>
  <c r="E285" i="1"/>
  <c r="F285" i="1"/>
  <c r="B286" i="1"/>
  <c r="D286" i="1"/>
  <c r="E286" i="1"/>
  <c r="F286" i="1"/>
  <c r="B287" i="1"/>
  <c r="D287" i="1"/>
  <c r="E287" i="1"/>
  <c r="F287" i="1"/>
  <c r="B288" i="1"/>
  <c r="D288" i="1"/>
  <c r="E288" i="1"/>
  <c r="F288" i="1"/>
  <c r="B289" i="1"/>
  <c r="D289" i="1"/>
  <c r="E289" i="1"/>
  <c r="F289" i="1"/>
  <c r="B290" i="1"/>
  <c r="D290" i="1"/>
  <c r="E290" i="1"/>
  <c r="F290" i="1"/>
  <c r="B291" i="1"/>
  <c r="D291" i="1"/>
  <c r="E291" i="1"/>
  <c r="F291" i="1"/>
  <c r="B292" i="1"/>
  <c r="D292" i="1"/>
  <c r="E292" i="1"/>
  <c r="F292" i="1"/>
  <c r="B293" i="1"/>
  <c r="D293" i="1"/>
  <c r="E293" i="1"/>
  <c r="F293" i="1"/>
  <c r="B294" i="1"/>
  <c r="D294" i="1"/>
  <c r="E294" i="1"/>
  <c r="F294" i="1"/>
  <c r="B295" i="1"/>
  <c r="D295" i="1"/>
  <c r="E295" i="1"/>
  <c r="F295" i="1"/>
  <c r="B296" i="1"/>
  <c r="D296" i="1"/>
  <c r="E296" i="1"/>
  <c r="F296" i="1"/>
  <c r="B297" i="1"/>
  <c r="D297" i="1"/>
  <c r="E297" i="1"/>
  <c r="F297" i="1"/>
  <c r="B298" i="1"/>
  <c r="D298" i="1"/>
  <c r="E298" i="1"/>
  <c r="F298" i="1"/>
  <c r="B299" i="1"/>
  <c r="D299" i="1"/>
  <c r="E299" i="1"/>
  <c r="F299" i="1"/>
  <c r="B300" i="1"/>
  <c r="D300" i="1"/>
  <c r="E300" i="1"/>
  <c r="F300" i="1"/>
  <c r="B301" i="1"/>
  <c r="D301" i="1"/>
  <c r="E301" i="1"/>
  <c r="F301" i="1"/>
  <c r="B302" i="1"/>
  <c r="D302" i="1"/>
  <c r="E302" i="1"/>
  <c r="F302" i="1"/>
  <c r="B303" i="1"/>
  <c r="D303" i="1"/>
  <c r="E303" i="1"/>
  <c r="F303" i="1"/>
  <c r="B304" i="1"/>
  <c r="D304" i="1"/>
  <c r="E304" i="1"/>
  <c r="F304" i="1"/>
  <c r="B305" i="1"/>
  <c r="D305" i="1"/>
  <c r="E305" i="1"/>
  <c r="F305" i="1"/>
  <c r="B306" i="1"/>
  <c r="D306" i="1"/>
  <c r="E306" i="1"/>
  <c r="F306" i="1"/>
  <c r="B307" i="1"/>
  <c r="D307" i="1"/>
  <c r="E307" i="1"/>
  <c r="F307" i="1"/>
  <c r="B308" i="1"/>
  <c r="D308" i="1"/>
  <c r="E308" i="1"/>
  <c r="F308" i="1"/>
  <c r="B309" i="1"/>
  <c r="D309" i="1"/>
  <c r="E309" i="1"/>
  <c r="F309" i="1"/>
  <c r="B310" i="1"/>
  <c r="D310" i="1"/>
  <c r="E310" i="1"/>
  <c r="F310" i="1"/>
  <c r="B311" i="1"/>
  <c r="D311" i="1"/>
  <c r="E311" i="1"/>
  <c r="F311" i="1"/>
  <c r="B312" i="1"/>
  <c r="D312" i="1"/>
  <c r="E312" i="1"/>
  <c r="F312" i="1"/>
  <c r="B313" i="1"/>
  <c r="D313" i="1"/>
  <c r="E313" i="1"/>
  <c r="F313" i="1"/>
  <c r="B314" i="1"/>
  <c r="D314" i="1"/>
  <c r="E314" i="1"/>
  <c r="F314" i="1"/>
  <c r="B315" i="1"/>
  <c r="D315" i="1"/>
  <c r="E315" i="1"/>
  <c r="F315" i="1"/>
  <c r="B316" i="1"/>
  <c r="D316" i="1"/>
  <c r="E316" i="1"/>
  <c r="F316" i="1"/>
  <c r="B317" i="1"/>
  <c r="D317" i="1"/>
  <c r="E317" i="1"/>
  <c r="F317" i="1"/>
  <c r="B318" i="1"/>
  <c r="D318" i="1"/>
  <c r="E318" i="1"/>
  <c r="F318" i="1"/>
  <c r="B319" i="1"/>
  <c r="D319" i="1"/>
  <c r="E319" i="1"/>
  <c r="F319" i="1"/>
  <c r="B320" i="1"/>
  <c r="D320" i="1"/>
  <c r="E320" i="1"/>
  <c r="F320" i="1"/>
  <c r="B321" i="1"/>
  <c r="D321" i="1"/>
  <c r="E321" i="1"/>
  <c r="F321" i="1"/>
  <c r="B322" i="1"/>
  <c r="D322" i="1"/>
  <c r="E322" i="1"/>
  <c r="F322" i="1"/>
  <c r="B323" i="1"/>
  <c r="D323" i="1"/>
  <c r="E323" i="1"/>
  <c r="F323" i="1"/>
</calcChain>
</file>

<file path=xl/sharedStrings.xml><?xml version="1.0" encoding="utf-8"?>
<sst xmlns="http://schemas.openxmlformats.org/spreadsheetml/2006/main" count="128" uniqueCount="103">
  <si>
    <t>Example:</t>
  </si>
  <si>
    <t>Use goal seek to find an x where y = e^(-x^2) and y = 0.25.</t>
  </si>
  <si>
    <t xml:space="preserve">x = </t>
  </si>
  <si>
    <t xml:space="preserve">y = </t>
  </si>
  <si>
    <t xml:space="preserve">   =EXP(-(B6^2))</t>
  </si>
  <si>
    <t>Find where y = e^(-x^2) and y = -3x+1 cross.</t>
  </si>
  <si>
    <t xml:space="preserve">y1 = </t>
  </si>
  <si>
    <t xml:space="preserve">y2 = </t>
  </si>
  <si>
    <t xml:space="preserve">y1 - y2 = </t>
  </si>
  <si>
    <t>These graphs cross at (x,y) = (0,1).</t>
  </si>
  <si>
    <t>Quiz #1 Answer Key</t>
  </si>
  <si>
    <t>#1</t>
  </si>
  <si>
    <t>#2</t>
  </si>
  <si>
    <t xml:space="preserve">model = </t>
  </si>
  <si>
    <t>(x,y) = (-0.887,-0.573) and (1.368,-2.746)</t>
  </si>
  <si>
    <t>I want to save up money for a boat which costs $10,000. I'm planning to buy it</t>
  </si>
  <si>
    <t>in 4 years and put money into an account earning 5% c.m.</t>
  </si>
  <si>
    <t>How much do I need to save each month?</t>
  </si>
  <si>
    <t xml:space="preserve">  =PMT(5%/12,4*12,0,-10000)</t>
  </si>
  <si>
    <t>I'm going to take out a loan to buy a $10,000 boat. The loan is for 4 years at 7.5% c.m.</t>
  </si>
  <si>
    <t>How much are my payments?</t>
  </si>
  <si>
    <t xml:space="preserve">  =PMT(7.5%/12,4*12,-10000)</t>
  </si>
  <si>
    <t xml:space="preserve">I'm going to purchase a $10,000 boat. I can get a loan at 7.5% c.m. and can pay $300 </t>
  </si>
  <si>
    <t>each month. How long will it take? What will my final (partial) payment be?</t>
  </si>
  <si>
    <t xml:space="preserve">  =NPER(7.5%/12,300,-10000)</t>
  </si>
  <si>
    <t>38 months to pay off the loan (3 years 2 months).</t>
  </si>
  <si>
    <t xml:space="preserve">   =FV(7.5%/12,37,300,-10000)</t>
  </si>
  <si>
    <t>&lt;--- balance after 37 full payments</t>
  </si>
  <si>
    <t>&lt;--- move forward 1 last month in time.</t>
  </si>
  <si>
    <t xml:space="preserve">   =FV(7.5%/12,1,0,-B103)</t>
  </si>
  <si>
    <t>Partial Payment (Take I):</t>
  </si>
  <si>
    <t>Partial Payment (Take II):  Overpay</t>
  </si>
  <si>
    <t xml:space="preserve">   =FV(7.5%/12,38,300,-10000)</t>
  </si>
  <si>
    <t>&lt;--- 38 full payments (overpaid the last one).</t>
  </si>
  <si>
    <t>&lt;--- the difference between $300 and overpayment</t>
  </si>
  <si>
    <t>We wish to purchase a $20,000 car. The dealer gives us two options:</t>
  </si>
  <si>
    <t>Option #1: Pay cash and get $2,500 cash back</t>
  </si>
  <si>
    <t>Option #2: Finance for 4 years at 1% c.m.</t>
  </si>
  <si>
    <t>Taking option #1 means taking out a bank loan for the balance. We can</t>
  </si>
  <si>
    <t>get a bank loan at 7% c.m.</t>
  </si>
  <si>
    <t>Option #1:</t>
  </si>
  <si>
    <t xml:space="preserve">   =PMT(7%/12,4*12,-17500)</t>
  </si>
  <si>
    <t>Option #2:</t>
  </si>
  <si>
    <t xml:space="preserve">   =PMT(1%/12,4*12,-20000)</t>
  </si>
  <si>
    <t xml:space="preserve">The bank rate is 7% c.m. </t>
  </si>
  <si>
    <t>The dealer's "real" rate…</t>
  </si>
  <si>
    <t xml:space="preserve">   =RATE(4*12,-425.23,17500)*12</t>
  </si>
  <si>
    <t>I take out a business loan for $500,000 and pay $25,000 each quarter for 6 years.</t>
  </si>
  <si>
    <t>What rate am I being charged?</t>
  </si>
  <si>
    <t xml:space="preserve">   =RATE(6*4,25000,-500000)*4</t>
  </si>
  <si>
    <t>I bought at $250,000 house, paid 20% down, and got a 15 year mortgage at 3.25% c.m.</t>
  </si>
  <si>
    <t>Loan amount:</t>
  </si>
  <si>
    <t>Down payment:</t>
  </si>
  <si>
    <t>Mortgage payment:</t>
  </si>
  <si>
    <t xml:space="preserve">   =PMT(3.25%/12,12*15,-200000)</t>
  </si>
  <si>
    <t xml:space="preserve">[30 year mortgage payment: = </t>
  </si>
  <si>
    <t>.]</t>
  </si>
  <si>
    <t>Month</t>
  </si>
  <si>
    <t>Beg. Bal.</t>
  </si>
  <si>
    <t>Payment</t>
  </si>
  <si>
    <t>Interest</t>
  </si>
  <si>
    <t>Amt. to Prin.</t>
  </si>
  <si>
    <t>End Bal.</t>
  </si>
  <si>
    <t>I bought at $300,000 house paid 15% down and took out a 30 year mortgage at 6% c.m.</t>
  </si>
  <si>
    <t>After 10 years, I refinance to a 15 year mortgage with a 3% c.m. What are my new payments?</t>
  </si>
  <si>
    <t>&lt;--- loan amt.</t>
  </si>
  <si>
    <t>&lt;-- 30 yr payment</t>
  </si>
  <si>
    <t xml:space="preserve">   =PMT(6%/12,30*12,-B342)</t>
  </si>
  <si>
    <t xml:space="preserve">   =FV(6%/12,10*12,-1528.85,255000)</t>
  </si>
  <si>
    <t>&lt;--- balance after 10 years.</t>
  </si>
  <si>
    <t xml:space="preserve">   =PMT(3%/12,15*12,B345)</t>
  </si>
  <si>
    <t>Examples from 07-06-2015: Quiz #1 and more finance</t>
  </si>
  <si>
    <t>Review for quiz #1…</t>
  </si>
  <si>
    <t>&lt;--- Don't forget about the Excel error.</t>
  </si>
  <si>
    <t>&lt;--- We didn't absolutely need a graph, but it's helpful.</t>
  </si>
  <si>
    <t>&lt;--- y=0.25 when x=-1.177 or 1.177</t>
  </si>
  <si>
    <t>&lt;--- Again a graph isn't essential, but it helps. Here we see that the graphs cross near x=0.</t>
  </si>
  <si>
    <t>[Actually the graphs cross exactly at x=0! I guess I should've paid more attention to my "random" graphs.]</t>
  </si>
  <si>
    <t>&lt;--- To find crossing points goal seek the difference to be 0.</t>
  </si>
  <si>
    <t>Find a logarithmic model for the given data. Compute R^2 and use the model to predict y when x = 100.</t>
  </si>
  <si>
    <t>The model is:  y = 3.404 ln(x) - 2.254.</t>
  </si>
  <si>
    <t>R^2  = 0.99423</t>
  </si>
  <si>
    <t>When x = 100 this model predicts y = 13.422.</t>
  </si>
  <si>
    <t>y1 = -2x^2 + 1 and y2 = e^(-x) - 3</t>
  </si>
  <si>
    <t>&lt;--- A graph isn't necessary, but helps.</t>
  </si>
  <si>
    <t>&lt;--- I asked for a POSITIVE x such that y = -5. So the answer is x = 1.732. If you got x = -1732, you should goal seek again with a difference "guess" for x.</t>
  </si>
  <si>
    <t>&lt;--- Goal seek the difference to be 0.</t>
  </si>
  <si>
    <t>There are 2 points of intersection. Either is an acceptable answer…</t>
  </si>
  <si>
    <t>More Finance…</t>
  </si>
  <si>
    <t>&lt;--- We are saving up so $10,000 comes at the end (FV).</t>
  </si>
  <si>
    <t>Option #1 is better: The bank loan payments are smaller.</t>
  </si>
  <si>
    <t>Let's compare actual rates.</t>
  </si>
  <si>
    <t>&lt;--- You are actually borrowing $17,500 (the "true" price of the car).</t>
  </si>
  <si>
    <t>&lt;--- I am being charged 6.052% interest compounded quarterly.</t>
  </si>
  <si>
    <t>When dealing with a single period, simple and compound interest are the same.</t>
  </si>
  <si>
    <t xml:space="preserve">This means that we can compute interest as "principle x rate x time" where time </t>
  </si>
  <si>
    <t xml:space="preserve">is 1/12 of a year. </t>
  </si>
  <si>
    <t>Amt. to Prin. = Amount of our payment actually going toward paying off the balance.</t>
  </si>
  <si>
    <t>&lt;--- Total interest paid during the first year.</t>
  </si>
  <si>
    <t>&lt;--- The final payment should have been $0.57 less. This comes from rounding the payment to the nearest cent.</t>
  </si>
  <si>
    <t>&lt;--- This shows interest vs. amount to principle. These curves are more-or-less exponential. Although our low interest rate masks this behavior.</t>
  </si>
  <si>
    <t>&lt;--- new payment</t>
  </si>
  <si>
    <t>This is a case where refinancing is a great deal. We not only lowered our payment, but also shaved 5 years off our loan!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</si>
</sst>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i/>
      <sz val="16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8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left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'More Finance and Quiz #1'!$A$7</c:f>
              <c:strCache>
                <c:ptCount val="1"/>
                <c:pt idx="0">
                  <c:v>y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'More Finance and Quiz #1'!$B$6:$N$6</c:f>
              <c:numCache>
                <c:formatCode>General</c:formatCode>
                <c:ptCount val="13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  <c:pt idx="11">
                  <c:v>2.5</c:v>
                </c:pt>
                <c:pt idx="12">
                  <c:v>3.0</c:v>
                </c:pt>
              </c:numCache>
            </c:numRef>
          </c:xVal>
          <c:yVal>
            <c:numRef>
              <c:f>'More Finance and Quiz #1'!$B$7:$N$7</c:f>
              <c:numCache>
                <c:formatCode>General</c:formatCode>
                <c:ptCount val="13"/>
                <c:pt idx="0">
                  <c:v>0.00012340980408668</c:v>
                </c:pt>
                <c:pt idx="1">
                  <c:v>0.00193045413622771</c:v>
                </c:pt>
                <c:pt idx="2">
                  <c:v>0.0183156388887342</c:v>
                </c:pt>
                <c:pt idx="3">
                  <c:v>0.105399224561864</c:v>
                </c:pt>
                <c:pt idx="4">
                  <c:v>0.367879441171442</c:v>
                </c:pt>
                <c:pt idx="5">
                  <c:v>0.778800783071405</c:v>
                </c:pt>
                <c:pt idx="6">
                  <c:v>1.0</c:v>
                </c:pt>
                <c:pt idx="7">
                  <c:v>0.778800783071405</c:v>
                </c:pt>
                <c:pt idx="8">
                  <c:v>0.367879441171442</c:v>
                </c:pt>
                <c:pt idx="9">
                  <c:v>0.105399224561864</c:v>
                </c:pt>
                <c:pt idx="10">
                  <c:v>0.0183156388887342</c:v>
                </c:pt>
                <c:pt idx="11">
                  <c:v>0.00193045413622771</c:v>
                </c:pt>
                <c:pt idx="12">
                  <c:v>0.00012340980408668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265032"/>
        <c:axId val="2064270904"/>
      </c:scatterChart>
      <c:valAx>
        <c:axId val="2064265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270904"/>
        <c:crosses val="autoZero"/>
        <c:crossBetween val="midCat"/>
      </c:valAx>
      <c:valAx>
        <c:axId val="206427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265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'More Finance and Quiz #1'!$A$27</c:f>
              <c:strCache>
                <c:ptCount val="1"/>
                <c:pt idx="0">
                  <c:v>y1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'More Finance and Quiz #1'!$B$26:$N$26</c:f>
              <c:numCache>
                <c:formatCode>General</c:formatCode>
                <c:ptCount val="13"/>
                <c:pt idx="0">
                  <c:v>-0.5</c:v>
                </c:pt>
                <c:pt idx="1">
                  <c:v>-0.4</c:v>
                </c:pt>
                <c:pt idx="2">
                  <c:v>-0.3</c:v>
                </c:pt>
                <c:pt idx="3">
                  <c:v>-0.2</c:v>
                </c:pt>
                <c:pt idx="4">
                  <c:v>-0.1</c:v>
                </c:pt>
                <c:pt idx="5">
                  <c:v>0.0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</c:numCache>
            </c:numRef>
          </c:xVal>
          <c:yVal>
            <c:numRef>
              <c:f>'More Finance and Quiz #1'!$B$27:$N$27</c:f>
              <c:numCache>
                <c:formatCode>General</c:formatCode>
                <c:ptCount val="13"/>
                <c:pt idx="0">
                  <c:v>0.778800783071405</c:v>
                </c:pt>
                <c:pt idx="1">
                  <c:v>0.852143788966211</c:v>
                </c:pt>
                <c:pt idx="2">
                  <c:v>0.913931185271228</c:v>
                </c:pt>
                <c:pt idx="3">
                  <c:v>0.960789439152323</c:v>
                </c:pt>
                <c:pt idx="4">
                  <c:v>0.990049833749168</c:v>
                </c:pt>
                <c:pt idx="5">
                  <c:v>1.0</c:v>
                </c:pt>
                <c:pt idx="6">
                  <c:v>0.990049833749168</c:v>
                </c:pt>
                <c:pt idx="7">
                  <c:v>0.960789439152323</c:v>
                </c:pt>
                <c:pt idx="8">
                  <c:v>0.913931185271228</c:v>
                </c:pt>
                <c:pt idx="9">
                  <c:v>0.852143788966211</c:v>
                </c:pt>
                <c:pt idx="10">
                  <c:v>0.778800783071405</c:v>
                </c:pt>
                <c:pt idx="11">
                  <c:v>0.697676326071031</c:v>
                </c:pt>
                <c:pt idx="12">
                  <c:v>0.612626394184416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'More Finance and Quiz #1'!$A$28</c:f>
              <c:strCache>
                <c:ptCount val="1"/>
                <c:pt idx="0">
                  <c:v>y2 =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'More Finance and Quiz #1'!$B$26:$N$26</c:f>
              <c:numCache>
                <c:formatCode>General</c:formatCode>
                <c:ptCount val="13"/>
                <c:pt idx="0">
                  <c:v>-0.5</c:v>
                </c:pt>
                <c:pt idx="1">
                  <c:v>-0.4</c:v>
                </c:pt>
                <c:pt idx="2">
                  <c:v>-0.3</c:v>
                </c:pt>
                <c:pt idx="3">
                  <c:v>-0.2</c:v>
                </c:pt>
                <c:pt idx="4">
                  <c:v>-0.1</c:v>
                </c:pt>
                <c:pt idx="5">
                  <c:v>0.0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</c:numCache>
            </c:numRef>
          </c:xVal>
          <c:yVal>
            <c:numRef>
              <c:f>'More Finance and Quiz #1'!$B$28:$N$28</c:f>
              <c:numCache>
                <c:formatCode>General</c:formatCode>
                <c:ptCount val="13"/>
                <c:pt idx="0">
                  <c:v>2.5</c:v>
                </c:pt>
                <c:pt idx="1">
                  <c:v>2.2</c:v>
                </c:pt>
                <c:pt idx="2">
                  <c:v>1.9</c:v>
                </c:pt>
                <c:pt idx="3">
                  <c:v>1.6</c:v>
                </c:pt>
                <c:pt idx="4">
                  <c:v>1.3</c:v>
                </c:pt>
                <c:pt idx="5">
                  <c:v>1.0</c:v>
                </c:pt>
                <c:pt idx="6">
                  <c:v>0.7</c:v>
                </c:pt>
                <c:pt idx="7">
                  <c:v>0.4</c:v>
                </c:pt>
                <c:pt idx="8">
                  <c:v>0.1</c:v>
                </c:pt>
                <c:pt idx="9">
                  <c:v>-0.2</c:v>
                </c:pt>
                <c:pt idx="10">
                  <c:v>-0.5</c:v>
                </c:pt>
                <c:pt idx="11">
                  <c:v>-0.8</c:v>
                </c:pt>
                <c:pt idx="12">
                  <c:v>-1.1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348536"/>
        <c:axId val="2064354360"/>
      </c:scatterChart>
      <c:valAx>
        <c:axId val="206434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354360"/>
        <c:crosses val="autoZero"/>
        <c:crossBetween val="midCat"/>
      </c:valAx>
      <c:valAx>
        <c:axId val="206435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348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'More Finance and Quiz #1'!$A$51</c:f>
              <c:strCache>
                <c:ptCount val="1"/>
                <c:pt idx="0">
                  <c:v>y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313026771653543"/>
                  <c:y val="-0.3140035186156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'More Finance and Quiz #1'!$B$50:$E$50</c:f>
              <c:numCache>
                <c:formatCode>General</c:formatCode>
                <c:ptCount val="4"/>
                <c:pt idx="0">
                  <c:v>1.0</c:v>
                </c:pt>
                <c:pt idx="1">
                  <c:v>3.0</c:v>
                </c:pt>
                <c:pt idx="2">
                  <c:v>8.0</c:v>
                </c:pt>
                <c:pt idx="3">
                  <c:v>20.0</c:v>
                </c:pt>
              </c:numCache>
            </c:numRef>
          </c:xVal>
          <c:yVal>
            <c:numRef>
              <c:f>'More Finance and Quiz #1'!$B$51:$E$51</c:f>
              <c:numCache>
                <c:formatCode>General</c:formatCode>
                <c:ptCount val="4"/>
                <c:pt idx="0">
                  <c:v>-2.0</c:v>
                </c:pt>
                <c:pt idx="1">
                  <c:v>1.0</c:v>
                </c:pt>
                <c:pt idx="2">
                  <c:v>5.0</c:v>
                </c:pt>
                <c:pt idx="3">
                  <c:v>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391976"/>
        <c:axId val="2064395656"/>
      </c:scatterChart>
      <c:valAx>
        <c:axId val="206439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395656"/>
        <c:crosses val="autoZero"/>
        <c:crossBetween val="midCat"/>
      </c:valAx>
      <c:valAx>
        <c:axId val="206439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391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'More Finance and Quiz #1'!$A$62</c:f>
              <c:strCache>
                <c:ptCount val="1"/>
                <c:pt idx="0">
                  <c:v>y1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'More Finance and Quiz #1'!$B$61:$J$61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'More Finance and Quiz #1'!$B$62:$J$62</c:f>
              <c:numCache>
                <c:formatCode>General</c:formatCode>
                <c:ptCount val="9"/>
                <c:pt idx="0">
                  <c:v>1.0</c:v>
                </c:pt>
                <c:pt idx="1">
                  <c:v>0.875</c:v>
                </c:pt>
                <c:pt idx="2">
                  <c:v>0.5</c:v>
                </c:pt>
                <c:pt idx="3">
                  <c:v>-0.125</c:v>
                </c:pt>
                <c:pt idx="4">
                  <c:v>-1.0</c:v>
                </c:pt>
                <c:pt idx="5">
                  <c:v>-2.125</c:v>
                </c:pt>
                <c:pt idx="6">
                  <c:v>-3.5</c:v>
                </c:pt>
                <c:pt idx="7">
                  <c:v>-5.125</c:v>
                </c:pt>
                <c:pt idx="8">
                  <c:v>-7.0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'More Finance and Quiz #1'!$A$63</c:f>
              <c:strCache>
                <c:ptCount val="1"/>
                <c:pt idx="0">
                  <c:v>y2 =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'More Finance and Quiz #1'!$B$61:$J$61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'More Finance and Quiz #1'!$B$63:$J$63</c:f>
              <c:numCache>
                <c:formatCode>General</c:formatCode>
                <c:ptCount val="9"/>
                <c:pt idx="0">
                  <c:v>-2.0</c:v>
                </c:pt>
                <c:pt idx="1">
                  <c:v>-2.221199216928595</c:v>
                </c:pt>
                <c:pt idx="2">
                  <c:v>-2.393469340287367</c:v>
                </c:pt>
                <c:pt idx="3">
                  <c:v>-2.527633447258985</c:v>
                </c:pt>
                <c:pt idx="4">
                  <c:v>-2.632120558828557</c:v>
                </c:pt>
                <c:pt idx="5">
                  <c:v>-2.71349520313981</c:v>
                </c:pt>
                <c:pt idx="6">
                  <c:v>-2.77686983985157</c:v>
                </c:pt>
                <c:pt idx="7">
                  <c:v>-2.826226056549555</c:v>
                </c:pt>
                <c:pt idx="8">
                  <c:v>-2.864664716763387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433064"/>
        <c:axId val="2064438712"/>
      </c:scatterChart>
      <c:valAx>
        <c:axId val="2064433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438712"/>
        <c:crosses val="autoZero"/>
        <c:crossBetween val="midCat"/>
      </c:valAx>
      <c:valAx>
        <c:axId val="206443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433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'More Finance and Quiz #1'!$D$143</c:f>
              <c:strCache>
                <c:ptCount val="1"/>
                <c:pt idx="0">
                  <c:v>Interest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'More Finance and Quiz #1'!$A$144:$A$323</c:f>
              <c:numCache>
                <c:formatCode>General</c:formatCode>
                <c:ptCount val="18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</c:numCache>
            </c:numRef>
          </c:xVal>
          <c:yVal>
            <c:numRef>
              <c:f>'More Finance and Quiz #1'!$D$144:$D$323</c:f>
              <c:numCache>
                <c:formatCode>"$"#,##0.00</c:formatCode>
                <c:ptCount val="180"/>
                <c:pt idx="0">
                  <c:v>541.6666666666666</c:v>
                </c:pt>
                <c:pt idx="1">
                  <c:v>539.3275513888889</c:v>
                </c:pt>
                <c:pt idx="2">
                  <c:v>536.9821010072338</c:v>
                </c:pt>
                <c:pt idx="3">
                  <c:v>534.6302983641284</c:v>
                </c:pt>
                <c:pt idx="4">
                  <c:v>532.2721262555311</c:v>
                </c:pt>
                <c:pt idx="5">
                  <c:v>529.9075674308066</c:v>
                </c:pt>
                <c:pt idx="6">
                  <c:v>527.5366045925983</c:v>
                </c:pt>
                <c:pt idx="7">
                  <c:v>525.1592203967033</c:v>
                </c:pt>
                <c:pt idx="8">
                  <c:v>522.7753974519443</c:v>
                </c:pt>
                <c:pt idx="9">
                  <c:v>520.3851183200435</c:v>
                </c:pt>
                <c:pt idx="10">
                  <c:v>517.9883655154934</c:v>
                </c:pt>
                <c:pt idx="11">
                  <c:v>515.5851215054313</c:v>
                </c:pt>
                <c:pt idx="12">
                  <c:v>513.1753687095084</c:v>
                </c:pt>
                <c:pt idx="13">
                  <c:v>510.7590894997634</c:v>
                </c:pt>
                <c:pt idx="14">
                  <c:v>508.336266200492</c:v>
                </c:pt>
                <c:pt idx="15">
                  <c:v>505.9068810881183</c:v>
                </c:pt>
                <c:pt idx="16">
                  <c:v>503.4709163910654</c:v>
                </c:pt>
                <c:pt idx="17">
                  <c:v>501.0283542896245</c:v>
                </c:pt>
                <c:pt idx="18">
                  <c:v>498.5791769158256</c:v>
                </c:pt>
                <c:pt idx="19">
                  <c:v>496.123366353306</c:v>
                </c:pt>
                <c:pt idx="20">
                  <c:v>493.6609046371795</c:v>
                </c:pt>
                <c:pt idx="21">
                  <c:v>491.1917737539052</c:v>
                </c:pt>
                <c:pt idx="22">
                  <c:v>488.7159556411554</c:v>
                </c:pt>
                <c:pt idx="23">
                  <c:v>486.2334321876835</c:v>
                </c:pt>
                <c:pt idx="24">
                  <c:v>483.7441852331917</c:v>
                </c:pt>
                <c:pt idx="25">
                  <c:v>481.2481965681984</c:v>
                </c:pt>
                <c:pt idx="26">
                  <c:v>478.745447933904</c:v>
                </c:pt>
                <c:pt idx="27">
                  <c:v>476.2359210220582</c:v>
                </c:pt>
                <c:pt idx="28">
                  <c:v>473.7195974748263</c:v>
                </c:pt>
                <c:pt idx="29">
                  <c:v>471.1964588846539</c:v>
                </c:pt>
                <c:pt idx="30">
                  <c:v>468.6664867941331</c:v>
                </c:pt>
                <c:pt idx="31">
                  <c:v>466.1296626958673</c:v>
                </c:pt>
                <c:pt idx="32">
                  <c:v>463.5859680323353</c:v>
                </c:pt>
                <c:pt idx="33">
                  <c:v>461.0353841957561</c:v>
                </c:pt>
                <c:pt idx="34">
                  <c:v>458.477892527953</c:v>
                </c:pt>
                <c:pt idx="35">
                  <c:v>455.9134743202162</c:v>
                </c:pt>
                <c:pt idx="36">
                  <c:v>453.3421108131667</c:v>
                </c:pt>
                <c:pt idx="37">
                  <c:v>450.763783196619</c:v>
                </c:pt>
                <c:pt idx="38">
                  <c:v>448.1784726094433</c:v>
                </c:pt>
                <c:pt idx="39">
                  <c:v>445.5861601394271</c:v>
                </c:pt>
                <c:pt idx="40">
                  <c:v>442.9868268231381</c:v>
                </c:pt>
                <c:pt idx="41">
                  <c:v>440.380453645784</c:v>
                </c:pt>
                <c:pt idx="42">
                  <c:v>437.7670215410747</c:v>
                </c:pt>
                <c:pt idx="43">
                  <c:v>435.1465113910818</c:v>
                </c:pt>
                <c:pt idx="44">
                  <c:v>432.5189040260993</c:v>
                </c:pt>
                <c:pt idx="45">
                  <c:v>429.8841802245033</c:v>
                </c:pt>
                <c:pt idx="46">
                  <c:v>427.2423207126114</c:v>
                </c:pt>
                <c:pt idx="47">
                  <c:v>424.5933061645413</c:v>
                </c:pt>
                <c:pt idx="48">
                  <c:v>421.9371172020703</c:v>
                </c:pt>
                <c:pt idx="49">
                  <c:v>419.2737343944925</c:v>
                </c:pt>
                <c:pt idx="50">
                  <c:v>416.6031382584777</c:v>
                </c:pt>
                <c:pt idx="51">
                  <c:v>413.9253092579277</c:v>
                </c:pt>
                <c:pt idx="52">
                  <c:v>411.2402278038346</c:v>
                </c:pt>
                <c:pt idx="53">
                  <c:v>408.5478742541366</c:v>
                </c:pt>
                <c:pt idx="54">
                  <c:v>405.8482289135749</c:v>
                </c:pt>
                <c:pt idx="55">
                  <c:v>403.1412720335491</c:v>
                </c:pt>
                <c:pt idx="56">
                  <c:v>400.4269838119733</c:v>
                </c:pt>
                <c:pt idx="57">
                  <c:v>397.7053443931308</c:v>
                </c:pt>
                <c:pt idx="58">
                  <c:v>394.9763338675289</c:v>
                </c:pt>
                <c:pt idx="59">
                  <c:v>392.2399322717534</c:v>
                </c:pt>
                <c:pt idx="60">
                  <c:v>389.4961195883227</c:v>
                </c:pt>
                <c:pt idx="61">
                  <c:v>386.7448757455411</c:v>
                </c:pt>
                <c:pt idx="62">
                  <c:v>383.986180617352</c:v>
                </c:pt>
                <c:pt idx="63">
                  <c:v>381.2200140231906</c:v>
                </c:pt>
                <c:pt idx="64">
                  <c:v>378.4463557278368</c:v>
                </c:pt>
                <c:pt idx="65">
                  <c:v>375.6651854412663</c:v>
                </c:pt>
                <c:pt idx="66">
                  <c:v>372.876482818503</c:v>
                </c:pt>
                <c:pt idx="67">
                  <c:v>370.0802274594698</c:v>
                </c:pt>
                <c:pt idx="68">
                  <c:v>367.2763989088392</c:v>
                </c:pt>
                <c:pt idx="69">
                  <c:v>364.464976655884</c:v>
                </c:pt>
                <c:pt idx="70">
                  <c:v>361.645940134327</c:v>
                </c:pt>
                <c:pt idx="71">
                  <c:v>358.8192687221908</c:v>
                </c:pt>
                <c:pt idx="72">
                  <c:v>355.9849417416467</c:v>
                </c:pt>
                <c:pt idx="73">
                  <c:v>353.1429384588637</c:v>
                </c:pt>
                <c:pt idx="74">
                  <c:v>350.2932380838564</c:v>
                </c:pt>
                <c:pt idx="75">
                  <c:v>347.4358197703335</c:v>
                </c:pt>
                <c:pt idx="76">
                  <c:v>344.5706626155448</c:v>
                </c:pt>
                <c:pt idx="77">
                  <c:v>341.6977456601285</c:v>
                </c:pt>
                <c:pt idx="78">
                  <c:v>338.8170478879581</c:v>
                </c:pt>
                <c:pt idx="79">
                  <c:v>335.928548225988</c:v>
                </c:pt>
                <c:pt idx="80">
                  <c:v>333.0322255441</c:v>
                </c:pt>
                <c:pt idx="81">
                  <c:v>330.1280586549486</c:v>
                </c:pt>
                <c:pt idx="82">
                  <c:v>327.2160263138058</c:v>
                </c:pt>
                <c:pt idx="83">
                  <c:v>324.2961072184057</c:v>
                </c:pt>
                <c:pt idx="84">
                  <c:v>321.3682800087889</c:v>
                </c:pt>
                <c:pt idx="85">
                  <c:v>318.432523267146</c:v>
                </c:pt>
                <c:pt idx="86">
                  <c:v>315.4888155176612</c:v>
                </c:pt>
                <c:pt idx="87">
                  <c:v>312.5371352263548</c:v>
                </c:pt>
                <c:pt idx="88">
                  <c:v>309.5774608009261</c:v>
                </c:pt>
                <c:pt idx="89">
                  <c:v>306.6097705905954</c:v>
                </c:pt>
                <c:pt idx="90">
                  <c:v>303.6340428859449</c:v>
                </c:pt>
                <c:pt idx="91">
                  <c:v>300.650255918761</c:v>
                </c:pt>
                <c:pt idx="92">
                  <c:v>297.6583878618742</c:v>
                </c:pt>
                <c:pt idx="93">
                  <c:v>294.6584168290001</c:v>
                </c:pt>
                <c:pt idx="94">
                  <c:v>291.6503208745788</c:v>
                </c:pt>
                <c:pt idx="95">
                  <c:v>288.634077993614</c:v>
                </c:pt>
                <c:pt idx="96">
                  <c:v>285.6096661215133</c:v>
                </c:pt>
                <c:pt idx="97">
                  <c:v>282.5770631339258</c:v>
                </c:pt>
                <c:pt idx="98">
                  <c:v>279.5362468465802</c:v>
                </c:pt>
                <c:pt idx="99">
                  <c:v>276.4871950151231</c:v>
                </c:pt>
                <c:pt idx="100">
                  <c:v>273.4298853349556</c:v>
                </c:pt>
                <c:pt idx="101">
                  <c:v>270.3642954410712</c:v>
                </c:pt>
                <c:pt idx="102">
                  <c:v>267.2904029078907</c:v>
                </c:pt>
                <c:pt idx="103">
                  <c:v>264.2081852490996</c:v>
                </c:pt>
                <c:pt idx="104">
                  <c:v>261.1176199174826</c:v>
                </c:pt>
                <c:pt idx="105">
                  <c:v>258.0186843047591</c:v>
                </c:pt>
                <c:pt idx="106">
                  <c:v>254.9113557414178</c:v>
                </c:pt>
                <c:pt idx="107">
                  <c:v>251.7956114965508</c:v>
                </c:pt>
                <c:pt idx="108">
                  <c:v>248.6714287776873</c:v>
                </c:pt>
                <c:pt idx="109">
                  <c:v>245.5387847306269</c:v>
                </c:pt>
                <c:pt idx="110">
                  <c:v>242.3976564392723</c:v>
                </c:pt>
                <c:pt idx="111">
                  <c:v>239.248020925462</c:v>
                </c:pt>
                <c:pt idx="112">
                  <c:v>236.0898551488018</c:v>
                </c:pt>
                <c:pt idx="113">
                  <c:v>232.9231360064964</c:v>
                </c:pt>
                <c:pt idx="114">
                  <c:v>229.7478403331807</c:v>
                </c:pt>
                <c:pt idx="115">
                  <c:v>226.5639449007498</c:v>
                </c:pt>
                <c:pt idx="116">
                  <c:v>223.3714264181892</c:v>
                </c:pt>
                <c:pt idx="117">
                  <c:v>220.1702615314052</c:v>
                </c:pt>
                <c:pt idx="118">
                  <c:v>216.9604268230528</c:v>
                </c:pt>
                <c:pt idx="119">
                  <c:v>213.7418988123652</c:v>
                </c:pt>
                <c:pt idx="120">
                  <c:v>210.514653954982</c:v>
                </c:pt>
                <c:pt idx="121">
                  <c:v>207.2786686427768</c:v>
                </c:pt>
                <c:pt idx="122">
                  <c:v>204.0339192036843</c:v>
                </c:pt>
                <c:pt idx="123">
                  <c:v>200.7803819015276</c:v>
                </c:pt>
                <c:pt idx="124">
                  <c:v>197.5180329358442</c:v>
                </c:pt>
                <c:pt idx="125">
                  <c:v>194.2468484417121</c:v>
                </c:pt>
                <c:pt idx="126">
                  <c:v>190.9668044895751</c:v>
                </c:pt>
                <c:pt idx="127">
                  <c:v>187.6778770850676</c:v>
                </c:pt>
                <c:pt idx="128">
                  <c:v>184.3800421688397</c:v>
                </c:pt>
                <c:pt idx="129">
                  <c:v>181.0732756163803</c:v>
                </c:pt>
                <c:pt idx="130">
                  <c:v>177.7575532378413</c:v>
                </c:pt>
                <c:pt idx="131">
                  <c:v>174.4328507778605</c:v>
                </c:pt>
                <c:pt idx="132">
                  <c:v>171.099143915384</c:v>
                </c:pt>
                <c:pt idx="133">
                  <c:v>167.7564082634881</c:v>
                </c:pt>
                <c:pt idx="134">
                  <c:v>164.4046193692017</c:v>
                </c:pt>
                <c:pt idx="135">
                  <c:v>161.0437527133266</c:v>
                </c:pt>
                <c:pt idx="136">
                  <c:v>157.6737837102585</c:v>
                </c:pt>
                <c:pt idx="137">
                  <c:v>154.2946877078071</c:v>
                </c:pt>
                <c:pt idx="138">
                  <c:v>150.9064399870157</c:v>
                </c:pt>
                <c:pt idx="139">
                  <c:v>147.5090157619806</c:v>
                </c:pt>
                <c:pt idx="140">
                  <c:v>144.1023901796693</c:v>
                </c:pt>
                <c:pt idx="141">
                  <c:v>140.6865383197392</c:v>
                </c:pt>
                <c:pt idx="142">
                  <c:v>137.2614351943552</c:v>
                </c:pt>
                <c:pt idx="143">
                  <c:v>133.8270557480066</c:v>
                </c:pt>
                <c:pt idx="144">
                  <c:v>130.3833748573241</c:v>
                </c:pt>
                <c:pt idx="145">
                  <c:v>126.930367330896</c:v>
                </c:pt>
                <c:pt idx="146">
                  <c:v>123.4680079090839</c:v>
                </c:pt>
                <c:pt idx="147">
                  <c:v>119.9962712638376</c:v>
                </c:pt>
                <c:pt idx="148">
                  <c:v>116.5151319985106</c:v>
                </c:pt>
                <c:pt idx="149">
                  <c:v>113.0245646476732</c:v>
                </c:pt>
                <c:pt idx="150">
                  <c:v>109.5245436769273</c:v>
                </c:pt>
                <c:pt idx="151">
                  <c:v>106.015043482719</c:v>
                </c:pt>
                <c:pt idx="152">
                  <c:v>102.4960383921514</c:v>
                </c:pt>
                <c:pt idx="153">
                  <c:v>98.96750266279677</c:v>
                </c:pt>
                <c:pt idx="154">
                  <c:v>95.42941048250851</c:v>
                </c:pt>
                <c:pt idx="155">
                  <c:v>91.88173596923197</c:v>
                </c:pt>
                <c:pt idx="156">
                  <c:v>88.32445317081531</c:v>
                </c:pt>
                <c:pt idx="157">
                  <c:v>84.7575360648196</c:v>
                </c:pt>
                <c:pt idx="158">
                  <c:v>81.18095855832848</c:v>
                </c:pt>
                <c:pt idx="159">
                  <c:v>77.59469448775728</c:v>
                </c:pt>
                <c:pt idx="160">
                  <c:v>73.99871761866163</c:v>
                </c:pt>
                <c:pt idx="161">
                  <c:v>70.3930016455455</c:v>
                </c:pt>
                <c:pt idx="162">
                  <c:v>66.77752019166885</c:v>
                </c:pt>
                <c:pt idx="163">
                  <c:v>63.15224680885463</c:v>
                </c:pt>
                <c:pt idx="164">
                  <c:v>59.51715497729528</c:v>
                </c:pt>
                <c:pt idx="165">
                  <c:v>55.8722181053588</c:v>
                </c:pt>
                <c:pt idx="166">
                  <c:v>52.21740952939414</c:v>
                </c:pt>
                <c:pt idx="167">
                  <c:v>48.55270251353625</c:v>
                </c:pt>
                <c:pt idx="168">
                  <c:v>44.87807024951042</c:v>
                </c:pt>
                <c:pt idx="169">
                  <c:v>41.19348585643618</c:v>
                </c:pt>
                <c:pt idx="170">
                  <c:v>37.49892238063069</c:v>
                </c:pt>
                <c:pt idx="171">
                  <c:v>33.79435279541156</c:v>
                </c:pt>
                <c:pt idx="172">
                  <c:v>30.07975000089914</c:v>
                </c:pt>
                <c:pt idx="173">
                  <c:v>26.35508682381824</c:v>
                </c:pt>
                <c:pt idx="174">
                  <c:v>22.62033601729941</c:v>
                </c:pt>
                <c:pt idx="175">
                  <c:v>18.8754702606796</c:v>
                </c:pt>
                <c:pt idx="176">
                  <c:v>15.12046215930227</c:v>
                </c:pt>
                <c:pt idx="177">
                  <c:v>11.35528424431705</c:v>
                </c:pt>
                <c:pt idx="178">
                  <c:v>7.579908972478741</c:v>
                </c:pt>
                <c:pt idx="179">
                  <c:v>3.794308725945871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'More Finance and Quiz #1'!$E$143</c:f>
              <c:strCache>
                <c:ptCount val="1"/>
                <c:pt idx="0">
                  <c:v>Amt. to Prin.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'More Finance and Quiz #1'!$A$144:$A$323</c:f>
              <c:numCache>
                <c:formatCode>General</c:formatCode>
                <c:ptCount val="18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</c:numCache>
            </c:numRef>
          </c:xVal>
          <c:yVal>
            <c:numRef>
              <c:f>'More Finance and Quiz #1'!$E$144:$E$323</c:f>
              <c:numCache>
                <c:formatCode>"$"#,##0.00</c:formatCode>
                <c:ptCount val="180"/>
                <c:pt idx="0">
                  <c:v>863.6733333333332</c:v>
                </c:pt>
                <c:pt idx="1">
                  <c:v>866.012448611111</c:v>
                </c:pt>
                <c:pt idx="2">
                  <c:v>868.3578989927661</c:v>
                </c:pt>
                <c:pt idx="3">
                  <c:v>870.7097016358715</c:v>
                </c:pt>
                <c:pt idx="4">
                  <c:v>873.0678737444688</c:v>
                </c:pt>
                <c:pt idx="5">
                  <c:v>875.4324325691933</c:v>
                </c:pt>
                <c:pt idx="6">
                  <c:v>877.8033954074016</c:v>
                </c:pt>
                <c:pt idx="7">
                  <c:v>880.1807796032966</c:v>
                </c:pt>
                <c:pt idx="8">
                  <c:v>882.5646025480555</c:v>
                </c:pt>
                <c:pt idx="9">
                  <c:v>884.9548816799564</c:v>
                </c:pt>
                <c:pt idx="10">
                  <c:v>887.3516344845065</c:v>
                </c:pt>
                <c:pt idx="11">
                  <c:v>889.7548784945686</c:v>
                </c:pt>
                <c:pt idx="12">
                  <c:v>892.1646312904914</c:v>
                </c:pt>
                <c:pt idx="13">
                  <c:v>894.5809105002365</c:v>
                </c:pt>
                <c:pt idx="14">
                  <c:v>897.003733799508</c:v>
                </c:pt>
                <c:pt idx="15">
                  <c:v>899.4331189118816</c:v>
                </c:pt>
                <c:pt idx="16">
                  <c:v>901.8690836089345</c:v>
                </c:pt>
                <c:pt idx="17">
                  <c:v>904.3116457103754</c:v>
                </c:pt>
                <c:pt idx="18">
                  <c:v>906.7608230841743</c:v>
                </c:pt>
                <c:pt idx="19">
                  <c:v>909.216633646694</c:v>
                </c:pt>
                <c:pt idx="20">
                  <c:v>911.6790953628203</c:v>
                </c:pt>
                <c:pt idx="21">
                  <c:v>914.1482262460947</c:v>
                </c:pt>
                <c:pt idx="22">
                  <c:v>916.6240443588444</c:v>
                </c:pt>
                <c:pt idx="23">
                  <c:v>919.1065678123164</c:v>
                </c:pt>
                <c:pt idx="24">
                  <c:v>921.5958147668081</c:v>
                </c:pt>
                <c:pt idx="25">
                  <c:v>924.0918034318015</c:v>
                </c:pt>
                <c:pt idx="26">
                  <c:v>926.594552066096</c:v>
                </c:pt>
                <c:pt idx="27">
                  <c:v>929.1040789779417</c:v>
                </c:pt>
                <c:pt idx="28">
                  <c:v>931.6204025251736</c:v>
                </c:pt>
                <c:pt idx="29">
                  <c:v>934.1435411153461</c:v>
                </c:pt>
                <c:pt idx="30">
                  <c:v>936.6735132058668</c:v>
                </c:pt>
                <c:pt idx="31">
                  <c:v>939.2103373041325</c:v>
                </c:pt>
                <c:pt idx="32">
                  <c:v>941.7540319676645</c:v>
                </c:pt>
                <c:pt idx="33">
                  <c:v>944.3046158042437</c:v>
                </c:pt>
                <c:pt idx="34">
                  <c:v>946.862107472047</c:v>
                </c:pt>
                <c:pt idx="35">
                  <c:v>949.4265256797837</c:v>
                </c:pt>
                <c:pt idx="36">
                  <c:v>951.9978891868332</c:v>
                </c:pt>
                <c:pt idx="37">
                  <c:v>954.5762168033809</c:v>
                </c:pt>
                <c:pt idx="38">
                  <c:v>957.1615273905566</c:v>
                </c:pt>
                <c:pt idx="39">
                  <c:v>959.7538398605727</c:v>
                </c:pt>
                <c:pt idx="40">
                  <c:v>962.353173176862</c:v>
                </c:pt>
                <c:pt idx="41">
                  <c:v>964.9595463542159</c:v>
                </c:pt>
                <c:pt idx="42">
                  <c:v>967.5729784589252</c:v>
                </c:pt>
                <c:pt idx="43">
                  <c:v>970.1934886089181</c:v>
                </c:pt>
                <c:pt idx="44">
                  <c:v>972.8210959739006</c:v>
                </c:pt>
                <c:pt idx="45">
                  <c:v>975.4558197754966</c:v>
                </c:pt>
                <c:pt idx="46">
                  <c:v>978.0976792873884</c:v>
                </c:pt>
                <c:pt idx="47">
                  <c:v>980.7466938354587</c:v>
                </c:pt>
                <c:pt idx="48">
                  <c:v>983.4028827979296</c:v>
                </c:pt>
                <c:pt idx="49">
                  <c:v>986.0662656055074</c:v>
                </c:pt>
                <c:pt idx="50">
                  <c:v>988.7368617415222</c:v>
                </c:pt>
                <c:pt idx="51">
                  <c:v>991.4146907420722</c:v>
                </c:pt>
                <c:pt idx="52">
                  <c:v>994.0997721961653</c:v>
                </c:pt>
                <c:pt idx="53">
                  <c:v>996.7921257458634</c:v>
                </c:pt>
                <c:pt idx="54">
                  <c:v>999.491771086425</c:v>
                </c:pt>
                <c:pt idx="55">
                  <c:v>1002.198727966451</c:v>
                </c:pt>
                <c:pt idx="56">
                  <c:v>1004.913016188027</c:v>
                </c:pt>
                <c:pt idx="57">
                  <c:v>1007.63465560687</c:v>
                </c:pt>
                <c:pt idx="58">
                  <c:v>1010.363666132471</c:v>
                </c:pt>
                <c:pt idx="59">
                  <c:v>1013.100067728247</c:v>
                </c:pt>
                <c:pt idx="60">
                  <c:v>1015.843880411677</c:v>
                </c:pt>
                <c:pt idx="61">
                  <c:v>1018.595124254459</c:v>
                </c:pt>
                <c:pt idx="62">
                  <c:v>1021.353819382648</c:v>
                </c:pt>
                <c:pt idx="63">
                  <c:v>1024.119985976809</c:v>
                </c:pt>
                <c:pt idx="64">
                  <c:v>1026.893644272163</c:v>
                </c:pt>
                <c:pt idx="65">
                  <c:v>1029.674814558734</c:v>
                </c:pt>
                <c:pt idx="66">
                  <c:v>1032.463517181497</c:v>
                </c:pt>
                <c:pt idx="67">
                  <c:v>1035.25977254053</c:v>
                </c:pt>
                <c:pt idx="68">
                  <c:v>1038.063601091161</c:v>
                </c:pt>
                <c:pt idx="69">
                  <c:v>1040.875023344116</c:v>
                </c:pt>
                <c:pt idx="70">
                  <c:v>1043.694059865673</c:v>
                </c:pt>
                <c:pt idx="71">
                  <c:v>1046.520731277809</c:v>
                </c:pt>
                <c:pt idx="72">
                  <c:v>1049.355058258353</c:v>
                </c:pt>
                <c:pt idx="73">
                  <c:v>1052.197061541136</c:v>
                </c:pt>
                <c:pt idx="74">
                  <c:v>1055.046761916144</c:v>
                </c:pt>
                <c:pt idx="75">
                  <c:v>1057.904180229667</c:v>
                </c:pt>
                <c:pt idx="76">
                  <c:v>1060.769337384455</c:v>
                </c:pt>
                <c:pt idx="77">
                  <c:v>1063.642254339871</c:v>
                </c:pt>
                <c:pt idx="78">
                  <c:v>1066.522952112042</c:v>
                </c:pt>
                <c:pt idx="79">
                  <c:v>1069.411451774012</c:v>
                </c:pt>
                <c:pt idx="80">
                  <c:v>1072.3077744559</c:v>
                </c:pt>
                <c:pt idx="81">
                  <c:v>1075.211941345051</c:v>
                </c:pt>
                <c:pt idx="82">
                  <c:v>1078.123973686194</c:v>
                </c:pt>
                <c:pt idx="83">
                  <c:v>1081.043892781594</c:v>
                </c:pt>
                <c:pt idx="84">
                  <c:v>1083.971719991211</c:v>
                </c:pt>
                <c:pt idx="85">
                  <c:v>1086.907476732854</c:v>
                </c:pt>
                <c:pt idx="86">
                  <c:v>1089.851184482339</c:v>
                </c:pt>
                <c:pt idx="87">
                  <c:v>1092.802864773645</c:v>
                </c:pt>
                <c:pt idx="88">
                  <c:v>1095.762539199074</c:v>
                </c:pt>
                <c:pt idx="89">
                  <c:v>1098.730229409405</c:v>
                </c:pt>
                <c:pt idx="90">
                  <c:v>1101.705957114055</c:v>
                </c:pt>
                <c:pt idx="91">
                  <c:v>1104.68974408124</c:v>
                </c:pt>
                <c:pt idx="92">
                  <c:v>1107.681612138126</c:v>
                </c:pt>
                <c:pt idx="93">
                  <c:v>1110.681583171</c:v>
                </c:pt>
                <c:pt idx="94">
                  <c:v>1113.689679125421</c:v>
                </c:pt>
                <c:pt idx="95">
                  <c:v>1116.705922006386</c:v>
                </c:pt>
                <c:pt idx="96">
                  <c:v>1119.730333878487</c:v>
                </c:pt>
                <c:pt idx="97">
                  <c:v>1122.762936866074</c:v>
                </c:pt>
                <c:pt idx="98">
                  <c:v>1125.80375315342</c:v>
                </c:pt>
                <c:pt idx="99">
                  <c:v>1128.852804984877</c:v>
                </c:pt>
                <c:pt idx="100">
                  <c:v>1131.910114665044</c:v>
                </c:pt>
                <c:pt idx="101">
                  <c:v>1134.975704558929</c:v>
                </c:pt>
                <c:pt idx="102">
                  <c:v>1138.04959709211</c:v>
                </c:pt>
                <c:pt idx="103">
                  <c:v>1141.1318147509</c:v>
                </c:pt>
                <c:pt idx="104">
                  <c:v>1144.222380082517</c:v>
                </c:pt>
                <c:pt idx="105">
                  <c:v>1147.321315695241</c:v>
                </c:pt>
                <c:pt idx="106">
                  <c:v>1150.428644258582</c:v>
                </c:pt>
                <c:pt idx="107">
                  <c:v>1153.544388503449</c:v>
                </c:pt>
                <c:pt idx="108">
                  <c:v>1156.668571222312</c:v>
                </c:pt>
                <c:pt idx="109">
                  <c:v>1159.801215269373</c:v>
                </c:pt>
                <c:pt idx="110">
                  <c:v>1162.942343560728</c:v>
                </c:pt>
                <c:pt idx="111">
                  <c:v>1166.091979074538</c:v>
                </c:pt>
                <c:pt idx="112">
                  <c:v>1169.250144851198</c:v>
                </c:pt>
                <c:pt idx="113">
                  <c:v>1172.416863993504</c:v>
                </c:pt>
                <c:pt idx="114">
                  <c:v>1175.592159666819</c:v>
                </c:pt>
                <c:pt idx="115">
                  <c:v>1178.77605509925</c:v>
                </c:pt>
                <c:pt idx="116">
                  <c:v>1181.968573581811</c:v>
                </c:pt>
                <c:pt idx="117">
                  <c:v>1185.169738468595</c:v>
                </c:pt>
                <c:pt idx="118">
                  <c:v>1188.379573176947</c:v>
                </c:pt>
                <c:pt idx="119">
                  <c:v>1191.598101187635</c:v>
                </c:pt>
                <c:pt idx="120">
                  <c:v>1194.825346045018</c:v>
                </c:pt>
                <c:pt idx="121">
                  <c:v>1198.061331357223</c:v>
                </c:pt>
                <c:pt idx="122">
                  <c:v>1201.306080796316</c:v>
                </c:pt>
                <c:pt idx="123">
                  <c:v>1204.559618098472</c:v>
                </c:pt>
                <c:pt idx="124">
                  <c:v>1207.821967064156</c:v>
                </c:pt>
                <c:pt idx="125">
                  <c:v>1211.093151558288</c:v>
                </c:pt>
                <c:pt idx="126">
                  <c:v>1214.373195510425</c:v>
                </c:pt>
                <c:pt idx="127">
                  <c:v>1217.662122914932</c:v>
                </c:pt>
                <c:pt idx="128">
                  <c:v>1220.95995783116</c:v>
                </c:pt>
                <c:pt idx="129">
                  <c:v>1224.266724383619</c:v>
                </c:pt>
                <c:pt idx="130">
                  <c:v>1227.582446762158</c:v>
                </c:pt>
                <c:pt idx="131">
                  <c:v>1230.907149222139</c:v>
                </c:pt>
                <c:pt idx="132">
                  <c:v>1234.240856084616</c:v>
                </c:pt>
                <c:pt idx="133">
                  <c:v>1237.583591736512</c:v>
                </c:pt>
                <c:pt idx="134">
                  <c:v>1240.935380630798</c:v>
                </c:pt>
                <c:pt idx="135">
                  <c:v>1244.296247286673</c:v>
                </c:pt>
                <c:pt idx="136">
                  <c:v>1247.666216289741</c:v>
                </c:pt>
                <c:pt idx="137">
                  <c:v>1251.045312292193</c:v>
                </c:pt>
                <c:pt idx="138">
                  <c:v>1254.433560012984</c:v>
                </c:pt>
                <c:pt idx="139">
                  <c:v>1257.830984238019</c:v>
                </c:pt>
                <c:pt idx="140">
                  <c:v>1261.237609820331</c:v>
                </c:pt>
                <c:pt idx="141">
                  <c:v>1264.653461680261</c:v>
                </c:pt>
                <c:pt idx="142">
                  <c:v>1268.078564805645</c:v>
                </c:pt>
                <c:pt idx="143">
                  <c:v>1271.512944251993</c:v>
                </c:pt>
                <c:pt idx="144">
                  <c:v>1274.956625142676</c:v>
                </c:pt>
                <c:pt idx="145">
                  <c:v>1278.409632669104</c:v>
                </c:pt>
                <c:pt idx="146">
                  <c:v>1281.871992090916</c:v>
                </c:pt>
                <c:pt idx="147">
                  <c:v>1285.343728736162</c:v>
                </c:pt>
                <c:pt idx="148">
                  <c:v>1288.824868001489</c:v>
                </c:pt>
                <c:pt idx="149">
                  <c:v>1292.315435352327</c:v>
                </c:pt>
                <c:pt idx="150">
                  <c:v>1295.815456323073</c:v>
                </c:pt>
                <c:pt idx="151">
                  <c:v>1299.324956517281</c:v>
                </c:pt>
                <c:pt idx="152">
                  <c:v>1302.843961607849</c:v>
                </c:pt>
                <c:pt idx="153">
                  <c:v>1306.372497337203</c:v>
                </c:pt>
                <c:pt idx="154">
                  <c:v>1309.910589517491</c:v>
                </c:pt>
                <c:pt idx="155">
                  <c:v>1313.458264030768</c:v>
                </c:pt>
                <c:pt idx="156">
                  <c:v>1317.015546829185</c:v>
                </c:pt>
                <c:pt idx="157">
                  <c:v>1320.58246393518</c:v>
                </c:pt>
                <c:pt idx="158">
                  <c:v>1324.159041441671</c:v>
                </c:pt>
                <c:pt idx="159">
                  <c:v>1327.745305512243</c:v>
                </c:pt>
                <c:pt idx="160">
                  <c:v>1331.341282381338</c:v>
                </c:pt>
                <c:pt idx="161">
                  <c:v>1334.946998354454</c:v>
                </c:pt>
                <c:pt idx="162">
                  <c:v>1338.562479808331</c:v>
                </c:pt>
                <c:pt idx="163">
                  <c:v>1342.187753191145</c:v>
                </c:pt>
                <c:pt idx="164">
                  <c:v>1345.822845022705</c:v>
                </c:pt>
                <c:pt idx="165">
                  <c:v>1349.467781894641</c:v>
                </c:pt>
                <c:pt idx="166">
                  <c:v>1353.122590470606</c:v>
                </c:pt>
                <c:pt idx="167">
                  <c:v>1356.787297486464</c:v>
                </c:pt>
                <c:pt idx="168">
                  <c:v>1360.46192975049</c:v>
                </c:pt>
                <c:pt idx="169">
                  <c:v>1364.146514143564</c:v>
                </c:pt>
                <c:pt idx="170">
                  <c:v>1367.841077619369</c:v>
                </c:pt>
                <c:pt idx="171">
                  <c:v>1371.545647204588</c:v>
                </c:pt>
                <c:pt idx="172">
                  <c:v>1375.260249999101</c:v>
                </c:pt>
                <c:pt idx="173">
                  <c:v>1378.984913176182</c:v>
                </c:pt>
                <c:pt idx="174">
                  <c:v>1382.7196639827</c:v>
                </c:pt>
                <c:pt idx="175">
                  <c:v>1386.46452973932</c:v>
                </c:pt>
                <c:pt idx="176">
                  <c:v>1390.219537840698</c:v>
                </c:pt>
                <c:pt idx="177">
                  <c:v>1393.984715755683</c:v>
                </c:pt>
                <c:pt idx="178">
                  <c:v>1397.760091027521</c:v>
                </c:pt>
                <c:pt idx="179">
                  <c:v>1401.545691274054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938696"/>
        <c:axId val="2019942584"/>
      </c:scatterChart>
      <c:valAx>
        <c:axId val="2019938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942584"/>
        <c:crosses val="autoZero"/>
        <c:crossBetween val="midCat"/>
      </c:valAx>
      <c:valAx>
        <c:axId val="201994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938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7</xdr:row>
      <xdr:rowOff>120649</xdr:rowOff>
    </xdr:from>
    <xdr:to>
      <xdr:col>5</xdr:col>
      <xdr:colOff>628650</xdr:colOff>
      <xdr:row>18</xdr:row>
      <xdr:rowOff>79374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317500</xdr:colOff>
      <xdr:row>28</xdr:row>
      <xdr:rowOff>171449</xdr:rowOff>
    </xdr:from>
    <xdr:to>
      <xdr:col>5</xdr:col>
      <xdr:colOff>101600</xdr:colOff>
      <xdr:row>37</xdr:row>
      <xdr:rowOff>168274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254000</xdr:colOff>
      <xdr:row>48</xdr:row>
      <xdr:rowOff>165100</xdr:rowOff>
    </xdr:from>
    <xdr:to>
      <xdr:col>10</xdr:col>
      <xdr:colOff>419100</xdr:colOff>
      <xdr:row>57</xdr:row>
      <xdr:rowOff>174624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63</xdr:row>
      <xdr:rowOff>123825</xdr:rowOff>
    </xdr:from>
    <xdr:to>
      <xdr:col>5</xdr:col>
      <xdr:colOff>476250</xdr:colOff>
      <xdr:row>75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31750</xdr:colOff>
      <xdr:row>324</xdr:row>
      <xdr:rowOff>25399</xdr:rowOff>
    </xdr:from>
    <xdr:to>
      <xdr:col>4</xdr:col>
      <xdr:colOff>742950</xdr:colOff>
      <xdr:row>337</xdr:row>
      <xdr:rowOff>47624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tabSelected="1" workbookViewId="0">
      <selection sqref="A1:F1"/>
    </sheetView>
  </sheetViews>
  <sheetFormatPr baseColWidth="10" defaultColWidth="8.83203125" defaultRowHeight="14" x14ac:dyDescent="0"/>
  <cols>
    <col min="2" max="2" width="12.6640625" bestFit="1" customWidth="1"/>
    <col min="4" max="4" width="11.33203125" customWidth="1"/>
    <col min="5" max="5" width="11.6640625" customWidth="1"/>
    <col min="6" max="6" width="11.5" bestFit="1" customWidth="1"/>
  </cols>
  <sheetData>
    <row r="1" spans="1:14" ht="20">
      <c r="A1" s="8" t="s">
        <v>71</v>
      </c>
      <c r="B1" s="8"/>
      <c r="C1" s="8"/>
      <c r="D1" s="8"/>
      <c r="E1" s="8"/>
      <c r="F1" s="8"/>
    </row>
    <row r="3" spans="1:14">
      <c r="A3" t="s">
        <v>72</v>
      </c>
    </row>
    <row r="4" spans="1:14">
      <c r="A4" s="1" t="s">
        <v>0</v>
      </c>
      <c r="B4" t="s">
        <v>1</v>
      </c>
    </row>
    <row r="6" spans="1:14">
      <c r="A6" t="s">
        <v>2</v>
      </c>
      <c r="B6">
        <v>-3</v>
      </c>
      <c r="C6">
        <v>-2.5</v>
      </c>
      <c r="D6">
        <v>-2</v>
      </c>
      <c r="E6">
        <v>-1.5</v>
      </c>
      <c r="F6">
        <v>-1</v>
      </c>
      <c r="G6">
        <v>-0.5</v>
      </c>
      <c r="H6">
        <v>0</v>
      </c>
      <c r="I6">
        <v>0.5</v>
      </c>
      <c r="J6">
        <v>1</v>
      </c>
      <c r="K6">
        <v>1.5</v>
      </c>
      <c r="L6">
        <v>2</v>
      </c>
      <c r="M6">
        <v>2.5</v>
      </c>
      <c r="N6">
        <v>3</v>
      </c>
    </row>
    <row r="7" spans="1:14">
      <c r="A7" t="s">
        <v>3</v>
      </c>
      <c r="B7">
        <f>EXP(-(B6^2))</f>
        <v>1.2340980408667956E-4</v>
      </c>
      <c r="C7">
        <f t="shared" ref="C7:N7" si="0">EXP(-(C6^2))</f>
        <v>1.9304541362277093E-3</v>
      </c>
      <c r="D7">
        <f t="shared" si="0"/>
        <v>1.8315638888734179E-2</v>
      </c>
      <c r="E7">
        <f t="shared" si="0"/>
        <v>0.10539922456186433</v>
      </c>
      <c r="F7">
        <f t="shared" si="0"/>
        <v>0.36787944117144233</v>
      </c>
      <c r="G7">
        <f t="shared" si="0"/>
        <v>0.77880078307140488</v>
      </c>
      <c r="H7">
        <f t="shared" si="0"/>
        <v>1</v>
      </c>
      <c r="I7">
        <f t="shared" si="0"/>
        <v>0.77880078307140488</v>
      </c>
      <c r="J7">
        <f t="shared" si="0"/>
        <v>0.36787944117144233</v>
      </c>
      <c r="K7">
        <f t="shared" si="0"/>
        <v>0.10539922456186433</v>
      </c>
      <c r="L7">
        <f t="shared" si="0"/>
        <v>1.8315638888734179E-2</v>
      </c>
      <c r="M7">
        <f t="shared" si="0"/>
        <v>1.9304541362277093E-3</v>
      </c>
      <c r="N7">
        <f t="shared" si="0"/>
        <v>1.2340980408667956E-4</v>
      </c>
    </row>
    <row r="9" spans="1:14">
      <c r="H9" t="s">
        <v>4</v>
      </c>
      <c r="J9" s="9" t="s">
        <v>73</v>
      </c>
    </row>
    <row r="12" spans="1:14">
      <c r="G12" s="9" t="s">
        <v>74</v>
      </c>
    </row>
    <row r="21" spans="1:14">
      <c r="A21" t="s">
        <v>2</v>
      </c>
      <c r="B21">
        <v>-1.177081751788372</v>
      </c>
      <c r="C21">
        <v>1.177081751788372</v>
      </c>
      <c r="D21" s="1" t="s">
        <v>75</v>
      </c>
    </row>
    <row r="22" spans="1:14">
      <c r="A22" t="s">
        <v>3</v>
      </c>
      <c r="B22">
        <f>EXP(-(B21^2))</f>
        <v>0.25019330237479337</v>
      </c>
      <c r="C22">
        <f t="shared" ref="C22" si="1">EXP(-(C21^2))</f>
        <v>0.25019330237479337</v>
      </c>
    </row>
    <row r="24" spans="1:14">
      <c r="A24" s="1" t="s">
        <v>0</v>
      </c>
      <c r="B24" t="s">
        <v>5</v>
      </c>
    </row>
    <row r="26" spans="1:14">
      <c r="A26" t="s">
        <v>2</v>
      </c>
      <c r="B26">
        <v>-0.5</v>
      </c>
      <c r="C26">
        <v>-0.4</v>
      </c>
      <c r="D26">
        <v>-0.3</v>
      </c>
      <c r="E26">
        <v>-0.2</v>
      </c>
      <c r="F26">
        <v>-0.1</v>
      </c>
      <c r="G26">
        <v>0</v>
      </c>
      <c r="H26">
        <v>0.1</v>
      </c>
      <c r="I26">
        <v>0.2</v>
      </c>
      <c r="J26">
        <v>0.3</v>
      </c>
      <c r="K26">
        <v>0.4</v>
      </c>
      <c r="L26">
        <v>0.5</v>
      </c>
      <c r="M26">
        <v>0.6</v>
      </c>
      <c r="N26">
        <v>0.7</v>
      </c>
    </row>
    <row r="27" spans="1:14">
      <c r="A27" t="s">
        <v>6</v>
      </c>
      <c r="B27">
        <f>EXP(-(B26^2))</f>
        <v>0.77880078307140488</v>
      </c>
      <c r="C27">
        <f t="shared" ref="C27" si="2">EXP(-(C26^2))</f>
        <v>0.85214378896621135</v>
      </c>
      <c r="D27">
        <f t="shared" ref="D27" si="3">EXP(-(D26^2))</f>
        <v>0.91393118527122819</v>
      </c>
      <c r="E27">
        <f t="shared" ref="E27" si="4">EXP(-(E26^2))</f>
        <v>0.96078943915232318</v>
      </c>
      <c r="F27">
        <f t="shared" ref="F27" si="5">EXP(-(F26^2))</f>
        <v>0.99004983374916811</v>
      </c>
      <c r="G27">
        <f t="shared" ref="G27" si="6">EXP(-(G26^2))</f>
        <v>1</v>
      </c>
      <c r="H27">
        <f t="shared" ref="H27" si="7">EXP(-(H26^2))</f>
        <v>0.99004983374916811</v>
      </c>
      <c r="I27">
        <f t="shared" ref="I27" si="8">EXP(-(I26^2))</f>
        <v>0.96078943915232318</v>
      </c>
      <c r="J27">
        <f t="shared" ref="J27" si="9">EXP(-(J26^2))</f>
        <v>0.91393118527122819</v>
      </c>
      <c r="K27">
        <f t="shared" ref="K27" si="10">EXP(-(K26^2))</f>
        <v>0.85214378896621135</v>
      </c>
      <c r="L27">
        <f t="shared" ref="L27" si="11">EXP(-(L26^2))</f>
        <v>0.77880078307140488</v>
      </c>
      <c r="M27">
        <f t="shared" ref="M27" si="12">EXP(-(M26^2))</f>
        <v>0.69767632607103103</v>
      </c>
      <c r="N27">
        <f t="shared" ref="N27" si="13">EXP(-(N26^2))</f>
        <v>0.61262639418441611</v>
      </c>
    </row>
    <row r="28" spans="1:14">
      <c r="A28" t="s">
        <v>7</v>
      </c>
      <c r="B28">
        <f>-3*B26+1</f>
        <v>2.5</v>
      </c>
      <c r="C28">
        <f t="shared" ref="C28:N28" si="14">-3*C26+1</f>
        <v>2.2000000000000002</v>
      </c>
      <c r="D28">
        <f t="shared" si="14"/>
        <v>1.9</v>
      </c>
      <c r="E28">
        <f t="shared" si="14"/>
        <v>1.6</v>
      </c>
      <c r="F28">
        <f t="shared" si="14"/>
        <v>1.3</v>
      </c>
      <c r="G28">
        <f t="shared" si="14"/>
        <v>1</v>
      </c>
      <c r="H28">
        <f t="shared" si="14"/>
        <v>0.7</v>
      </c>
      <c r="I28">
        <f t="shared" si="14"/>
        <v>0.39999999999999991</v>
      </c>
      <c r="J28">
        <f t="shared" si="14"/>
        <v>0.10000000000000009</v>
      </c>
      <c r="K28">
        <f t="shared" si="14"/>
        <v>-0.20000000000000018</v>
      </c>
      <c r="L28">
        <f t="shared" si="14"/>
        <v>-0.5</v>
      </c>
      <c r="M28">
        <f t="shared" si="14"/>
        <v>-0.79999999999999982</v>
      </c>
      <c r="N28">
        <f t="shared" si="14"/>
        <v>-1.0999999999999996</v>
      </c>
    </row>
    <row r="32" spans="1:14">
      <c r="G32" s="9" t="s">
        <v>76</v>
      </c>
      <c r="H32" s="9"/>
    </row>
    <row r="33" spans="1:8">
      <c r="G33" s="9"/>
      <c r="H33" s="9" t="s">
        <v>77</v>
      </c>
    </row>
    <row r="40" spans="1:8">
      <c r="A40" t="s">
        <v>2</v>
      </c>
      <c r="B40">
        <v>-2.1112210200192189E-4</v>
      </c>
      <c r="D40" s="1" t="s">
        <v>9</v>
      </c>
    </row>
    <row r="41" spans="1:8">
      <c r="A41" t="s">
        <v>6</v>
      </c>
      <c r="B41">
        <f>EXP(-(B40^2))</f>
        <v>0.99999995542745901</v>
      </c>
    </row>
    <row r="42" spans="1:8">
      <c r="A42" t="s">
        <v>7</v>
      </c>
      <c r="B42">
        <f>-3*B40+1</f>
        <v>1.0006333663060059</v>
      </c>
    </row>
    <row r="43" spans="1:8">
      <c r="A43" t="s">
        <v>8</v>
      </c>
      <c r="B43">
        <f>B41-B42</f>
        <v>-6.334108785468473E-4</v>
      </c>
      <c r="C43" t="s">
        <v>78</v>
      </c>
    </row>
    <row r="46" spans="1:8" ht="20">
      <c r="A46" s="10" t="s">
        <v>10</v>
      </c>
      <c r="B46" s="10"/>
      <c r="C46" s="10"/>
    </row>
    <row r="48" spans="1:8">
      <c r="A48" s="1" t="s">
        <v>11</v>
      </c>
      <c r="B48" t="s">
        <v>79</v>
      </c>
    </row>
    <row r="50" spans="1:10">
      <c r="A50" t="s">
        <v>2</v>
      </c>
      <c r="B50">
        <v>1</v>
      </c>
      <c r="C50">
        <v>3</v>
      </c>
      <c r="D50">
        <v>8</v>
      </c>
      <c r="E50">
        <v>20</v>
      </c>
      <c r="F50">
        <v>100</v>
      </c>
    </row>
    <row r="51" spans="1:10">
      <c r="A51" t="s">
        <v>3</v>
      </c>
      <c r="B51">
        <v>-2</v>
      </c>
      <c r="C51">
        <v>1</v>
      </c>
      <c r="D51">
        <v>5</v>
      </c>
      <c r="E51">
        <v>8</v>
      </c>
    </row>
    <row r="52" spans="1:10">
      <c r="A52" t="s">
        <v>13</v>
      </c>
      <c r="B52">
        <f>3.404*LN(B50)-2.254</f>
        <v>-2.254</v>
      </c>
      <c r="C52">
        <f t="shared" ref="C52:F52" si="15">3.404*LN(C50)-2.254</f>
        <v>1.4856762306262454</v>
      </c>
      <c r="D52">
        <f t="shared" si="15"/>
        <v>4.824419007878161</v>
      </c>
      <c r="E52">
        <f t="shared" si="15"/>
        <v>7.9434726591777842</v>
      </c>
      <c r="F52" s="11">
        <f t="shared" si="15"/>
        <v>13.421999313103465</v>
      </c>
    </row>
    <row r="54" spans="1:10">
      <c r="B54" t="s">
        <v>80</v>
      </c>
    </row>
    <row r="55" spans="1:10">
      <c r="B55" t="s">
        <v>81</v>
      </c>
    </row>
    <row r="56" spans="1:10">
      <c r="B56" t="s">
        <v>82</v>
      </c>
    </row>
    <row r="59" spans="1:10">
      <c r="A59" s="1" t="s">
        <v>12</v>
      </c>
      <c r="B59" t="s">
        <v>83</v>
      </c>
    </row>
    <row r="61" spans="1:10">
      <c r="A61" t="s">
        <v>2</v>
      </c>
      <c r="B61">
        <v>0</v>
      </c>
      <c r="C61">
        <v>0.25</v>
      </c>
      <c r="D61">
        <v>0.5</v>
      </c>
      <c r="E61">
        <v>0.75</v>
      </c>
      <c r="F61">
        <v>1</v>
      </c>
      <c r="G61">
        <v>1.25</v>
      </c>
      <c r="H61">
        <v>1.5</v>
      </c>
      <c r="I61">
        <v>1.75</v>
      </c>
      <c r="J61">
        <v>2</v>
      </c>
    </row>
    <row r="62" spans="1:10">
      <c r="A62" t="s">
        <v>6</v>
      </c>
      <c r="B62">
        <f>-2*B61^2+1</f>
        <v>1</v>
      </c>
      <c r="C62">
        <f t="shared" ref="C62:J62" si="16">-2*C61^2+1</f>
        <v>0.875</v>
      </c>
      <c r="D62">
        <f t="shared" si="16"/>
        <v>0.5</v>
      </c>
      <c r="E62">
        <f t="shared" si="16"/>
        <v>-0.125</v>
      </c>
      <c r="F62">
        <f t="shared" si="16"/>
        <v>-1</v>
      </c>
      <c r="G62">
        <f t="shared" si="16"/>
        <v>-2.125</v>
      </c>
      <c r="H62">
        <f t="shared" si="16"/>
        <v>-3.5</v>
      </c>
      <c r="I62">
        <f t="shared" si="16"/>
        <v>-5.125</v>
      </c>
      <c r="J62">
        <f t="shared" si="16"/>
        <v>-7</v>
      </c>
    </row>
    <row r="63" spans="1:10">
      <c r="A63" t="s">
        <v>7</v>
      </c>
      <c r="B63">
        <f>EXP(-B61)-3</f>
        <v>-2</v>
      </c>
      <c r="C63">
        <f t="shared" ref="C63:J63" si="17">EXP(-C61)-3</f>
        <v>-2.221199216928595</v>
      </c>
      <c r="D63">
        <f t="shared" si="17"/>
        <v>-2.3934693402873668</v>
      </c>
      <c r="E63">
        <f t="shared" si="17"/>
        <v>-2.5276334472589852</v>
      </c>
      <c r="F63">
        <f t="shared" si="17"/>
        <v>-2.6321205588285577</v>
      </c>
      <c r="G63">
        <f t="shared" si="17"/>
        <v>-2.7134952031398099</v>
      </c>
      <c r="H63">
        <f t="shared" si="17"/>
        <v>-2.7768698398515701</v>
      </c>
      <c r="I63">
        <f t="shared" si="17"/>
        <v>-2.8262260565495549</v>
      </c>
      <c r="J63">
        <f t="shared" si="17"/>
        <v>-2.8646647167633872</v>
      </c>
    </row>
    <row r="66" spans="1:7">
      <c r="G66" s="9" t="s">
        <v>84</v>
      </c>
    </row>
    <row r="77" spans="1:7">
      <c r="A77" t="s">
        <v>2</v>
      </c>
      <c r="B77">
        <v>-1.7321612544575464</v>
      </c>
      <c r="C77">
        <v>1.7320511903114257</v>
      </c>
      <c r="D77" s="9" t="s">
        <v>85</v>
      </c>
    </row>
    <row r="78" spans="1:7">
      <c r="A78" t="s">
        <v>6</v>
      </c>
      <c r="B78">
        <f>-2*B77^2+1</f>
        <v>-5.0007652228878818</v>
      </c>
      <c r="C78">
        <f>-2*C77^2+1</f>
        <v>-5.0000026517184537</v>
      </c>
    </row>
    <row r="80" spans="1:7">
      <c r="A80" t="s">
        <v>2</v>
      </c>
      <c r="B80">
        <v>-0.88677164227444727</v>
      </c>
      <c r="C80">
        <v>1.3684866170057954</v>
      </c>
      <c r="E80" t="s">
        <v>87</v>
      </c>
    </row>
    <row r="81" spans="1:6">
      <c r="A81" t="s">
        <v>6</v>
      </c>
      <c r="B81">
        <f>-2*B80^2+1</f>
        <v>-0.5727278910842406</v>
      </c>
      <c r="C81">
        <f t="shared" ref="C81" si="18">-2*C80^2+1</f>
        <v>-2.7455112418479333</v>
      </c>
      <c r="E81" t="s">
        <v>14</v>
      </c>
    </row>
    <row r="82" spans="1:6">
      <c r="A82" t="s">
        <v>7</v>
      </c>
      <c r="B82">
        <f>EXP(-B80)-3</f>
        <v>-0.57271914215923792</v>
      </c>
      <c r="C82">
        <f t="shared" ref="C82" si="19">EXP(-C80)-3</f>
        <v>-2.7455081881548993</v>
      </c>
    </row>
    <row r="83" spans="1:6">
      <c r="A83" t="s">
        <v>8</v>
      </c>
      <c r="B83">
        <f>B81-B82</f>
        <v>-8.7489250026884235E-6</v>
      </c>
      <c r="C83">
        <f>C81-C82</f>
        <v>-3.0536930339941648E-6</v>
      </c>
      <c r="D83" s="9" t="s">
        <v>86</v>
      </c>
    </row>
    <row r="85" spans="1:6" ht="20">
      <c r="A85" s="10" t="s">
        <v>88</v>
      </c>
      <c r="B85" s="10"/>
    </row>
    <row r="86" spans="1:6">
      <c r="A86" s="1" t="s">
        <v>0</v>
      </c>
      <c r="B86" t="s">
        <v>15</v>
      </c>
    </row>
    <row r="87" spans="1:6">
      <c r="B87" t="s">
        <v>16</v>
      </c>
    </row>
    <row r="88" spans="1:6">
      <c r="B88" t="s">
        <v>17</v>
      </c>
    </row>
    <row r="90" spans="1:6">
      <c r="B90" s="2">
        <f>PMT(5%/12,4*12,0,-10000)</f>
        <v>188.62626903979853</v>
      </c>
      <c r="C90" t="s">
        <v>18</v>
      </c>
      <c r="F90" s="9" t="s">
        <v>89</v>
      </c>
    </row>
    <row r="92" spans="1:6">
      <c r="A92" s="1" t="s">
        <v>0</v>
      </c>
      <c r="B92" t="s">
        <v>19</v>
      </c>
    </row>
    <row r="93" spans="1:6">
      <c r="B93" t="s">
        <v>20</v>
      </c>
    </row>
    <row r="95" spans="1:6">
      <c r="B95" s="2">
        <f>PMT(7.5%/12,4*12,-10000)</f>
        <v>241.78901937731231</v>
      </c>
      <c r="C95" t="s">
        <v>21</v>
      </c>
    </row>
    <row r="97" spans="1:6">
      <c r="A97" s="1" t="s">
        <v>0</v>
      </c>
      <c r="B97" t="s">
        <v>22</v>
      </c>
    </row>
    <row r="98" spans="1:6">
      <c r="B98" t="s">
        <v>23</v>
      </c>
    </row>
    <row r="100" spans="1:6">
      <c r="B100">
        <f>NPER(7.5%/12,300,-10000)</f>
        <v>37.495062318963448</v>
      </c>
      <c r="C100" t="s">
        <v>24</v>
      </c>
    </row>
    <row r="101" spans="1:6">
      <c r="B101" t="s">
        <v>25</v>
      </c>
    </row>
    <row r="103" spans="1:6">
      <c r="A103" t="s">
        <v>30</v>
      </c>
    </row>
    <row r="104" spans="1:6">
      <c r="B104" s="2">
        <f>FV(7.5%/12,37,300,-10000)</f>
        <v>147.82839326789144</v>
      </c>
      <c r="C104" t="s">
        <v>26</v>
      </c>
      <c r="F104" s="9" t="s">
        <v>27</v>
      </c>
    </row>
    <row r="105" spans="1:6">
      <c r="B105" s="2">
        <f>FV(7.5%/12,1,0,-B104)</f>
        <v>148.75232072581576</v>
      </c>
      <c r="C105" t="s">
        <v>29</v>
      </c>
      <c r="F105" s="9" t="s">
        <v>28</v>
      </c>
    </row>
    <row r="107" spans="1:6">
      <c r="A107" t="s">
        <v>31</v>
      </c>
    </row>
    <row r="108" spans="1:6">
      <c r="B108" s="2">
        <f>FV(7.5%/12,38,300,-10000)</f>
        <v>-151.24767927419271</v>
      </c>
      <c r="C108" t="s">
        <v>32</v>
      </c>
      <c r="F108" t="s">
        <v>33</v>
      </c>
    </row>
    <row r="109" spans="1:6">
      <c r="B109" s="2">
        <f>300+B108</f>
        <v>148.75232072580729</v>
      </c>
      <c r="F109" t="s">
        <v>34</v>
      </c>
    </row>
    <row r="111" spans="1:6">
      <c r="A111" s="1" t="s">
        <v>0</v>
      </c>
      <c r="B111" t="s">
        <v>35</v>
      </c>
    </row>
    <row r="112" spans="1:6">
      <c r="B112" t="s">
        <v>36</v>
      </c>
    </row>
    <row r="113" spans="2:6">
      <c r="B113" t="s">
        <v>37</v>
      </c>
    </row>
    <row r="115" spans="2:6">
      <c r="B115" t="s">
        <v>38</v>
      </c>
    </row>
    <row r="116" spans="2:6">
      <c r="B116" t="s">
        <v>39</v>
      </c>
    </row>
    <row r="118" spans="2:6">
      <c r="B118" t="s">
        <v>40</v>
      </c>
      <c r="C118" s="2">
        <f>PMT(7%/12,4*12,-17500)</f>
        <v>419.05928159275084</v>
      </c>
      <c r="D118" t="s">
        <v>41</v>
      </c>
    </row>
    <row r="120" spans="2:6">
      <c r="B120" t="s">
        <v>42</v>
      </c>
      <c r="C120" s="2">
        <f>PMT(1%/12,4*12,-20000)</f>
        <v>425.22911794918281</v>
      </c>
      <c r="D120" s="2" t="s">
        <v>43</v>
      </c>
    </row>
    <row r="122" spans="2:6">
      <c r="B122" t="s">
        <v>90</v>
      </c>
    </row>
    <row r="124" spans="2:6">
      <c r="B124" t="s">
        <v>91</v>
      </c>
    </row>
    <row r="126" spans="2:6">
      <c r="B126" t="s">
        <v>44</v>
      </c>
    </row>
    <row r="127" spans="2:6">
      <c r="B127" t="s">
        <v>45</v>
      </c>
    </row>
    <row r="128" spans="2:6">
      <c r="B128" s="3">
        <f>RATE(4*12,-425.23,17500)*12</f>
        <v>7.7566556535029613E-2</v>
      </c>
      <c r="C128" t="s">
        <v>46</v>
      </c>
      <c r="F128" s="9" t="s">
        <v>92</v>
      </c>
    </row>
    <row r="130" spans="1:8">
      <c r="A130" t="s">
        <v>0</v>
      </c>
      <c r="B130" t="s">
        <v>47</v>
      </c>
    </row>
    <row r="131" spans="1:8">
      <c r="B131" t="s">
        <v>48</v>
      </c>
    </row>
    <row r="133" spans="1:8">
      <c r="B133" s="3">
        <f>RATE(6*4,25000,-500000)*4</f>
        <v>6.0523375609239559E-2</v>
      </c>
      <c r="C133" s="3" t="s">
        <v>49</v>
      </c>
      <c r="F133" s="9" t="s">
        <v>93</v>
      </c>
    </row>
    <row r="135" spans="1:8">
      <c r="A135" t="s">
        <v>0</v>
      </c>
      <c r="B135" t="s">
        <v>50</v>
      </c>
    </row>
    <row r="137" spans="1:8">
      <c r="B137" t="s">
        <v>52</v>
      </c>
      <c r="D137" s="4">
        <f>250000*20%</f>
        <v>50000</v>
      </c>
    </row>
    <row r="138" spans="1:8">
      <c r="B138" t="s">
        <v>51</v>
      </c>
      <c r="D138" s="4">
        <f>250000-D137</f>
        <v>200000</v>
      </c>
    </row>
    <row r="140" spans="1:8">
      <c r="B140" t="s">
        <v>53</v>
      </c>
      <c r="D140" s="2">
        <f>PMT(3.25%/12,12*15,-200000)</f>
        <v>1405.3375378397659</v>
      </c>
      <c r="E140" s="2" t="s">
        <v>54</v>
      </c>
    </row>
    <row r="141" spans="1:8">
      <c r="B141" t="s">
        <v>55</v>
      </c>
      <c r="E141" s="2">
        <f>PMT(3.25%/12,12*30,-200000)</f>
        <v>870.41263814476122</v>
      </c>
      <c r="F141" t="s">
        <v>56</v>
      </c>
    </row>
    <row r="143" spans="1:8">
      <c r="A143" s="6" t="s">
        <v>57</v>
      </c>
      <c r="B143" s="6" t="s">
        <v>58</v>
      </c>
      <c r="C143" s="6" t="s">
        <v>59</v>
      </c>
      <c r="D143" s="6" t="s">
        <v>60</v>
      </c>
      <c r="E143" s="6" t="s">
        <v>61</v>
      </c>
      <c r="F143" s="6" t="s">
        <v>62</v>
      </c>
      <c r="H143" s="12" t="s">
        <v>94</v>
      </c>
    </row>
    <row r="144" spans="1:8">
      <c r="A144" s="5">
        <v>1</v>
      </c>
      <c r="B144" s="7">
        <v>200000</v>
      </c>
      <c r="C144" s="7">
        <f>1405.34</f>
        <v>1405.34</v>
      </c>
      <c r="D144" s="7">
        <f>B144*3.25%/12</f>
        <v>541.66666666666663</v>
      </c>
      <c r="E144" s="7">
        <f>C144-D144</f>
        <v>863.67333333333329</v>
      </c>
      <c r="F144" s="7">
        <f>B144-E144</f>
        <v>199136.32666666666</v>
      </c>
      <c r="H144" s="9" t="s">
        <v>95</v>
      </c>
    </row>
    <row r="145" spans="1:9">
      <c r="A145" s="5">
        <v>2</v>
      </c>
      <c r="B145" s="7">
        <f>F144</f>
        <v>199136.32666666666</v>
      </c>
      <c r="C145" s="7">
        <f>1405.34</f>
        <v>1405.34</v>
      </c>
      <c r="D145" s="7">
        <f>B145*3.25%/12</f>
        <v>539.32755138888888</v>
      </c>
      <c r="E145" s="7">
        <f>C145-D145</f>
        <v>866.01244861111104</v>
      </c>
      <c r="F145" s="7">
        <f>B145-E145</f>
        <v>198270.31421805554</v>
      </c>
      <c r="H145" s="9" t="s">
        <v>96</v>
      </c>
    </row>
    <row r="146" spans="1:9">
      <c r="A146" s="5">
        <v>3</v>
      </c>
      <c r="B146" s="7">
        <f t="shared" ref="B146:B209" si="20">F145</f>
        <v>198270.31421805554</v>
      </c>
      <c r="C146" s="7">
        <f t="shared" ref="C146:C209" si="21">1405.34</f>
        <v>1405.34</v>
      </c>
      <c r="D146" s="7">
        <f t="shared" ref="D146:D209" si="22">B146*3.25%/12</f>
        <v>536.98210100723384</v>
      </c>
      <c r="E146" s="7">
        <f t="shared" ref="E146:E209" si="23">C146-D146</f>
        <v>868.35789899276608</v>
      </c>
      <c r="F146" s="7">
        <f t="shared" ref="F146:F209" si="24">B146-E146</f>
        <v>197401.95631906277</v>
      </c>
      <c r="H146" s="9"/>
    </row>
    <row r="147" spans="1:9">
      <c r="A147" s="5">
        <v>4</v>
      </c>
      <c r="B147" s="7">
        <f t="shared" si="20"/>
        <v>197401.95631906277</v>
      </c>
      <c r="C147" s="7">
        <f t="shared" si="21"/>
        <v>1405.34</v>
      </c>
      <c r="D147" s="7">
        <f t="shared" si="22"/>
        <v>534.63029836412841</v>
      </c>
      <c r="E147" s="7">
        <f t="shared" si="23"/>
        <v>870.70970163587151</v>
      </c>
      <c r="F147" s="7">
        <f t="shared" si="24"/>
        <v>196531.24661742689</v>
      </c>
      <c r="H147" s="9" t="s">
        <v>97</v>
      </c>
    </row>
    <row r="148" spans="1:9">
      <c r="A148" s="5">
        <v>5</v>
      </c>
      <c r="B148" s="7">
        <f t="shared" si="20"/>
        <v>196531.24661742689</v>
      </c>
      <c r="C148" s="7">
        <f t="shared" si="21"/>
        <v>1405.34</v>
      </c>
      <c r="D148" s="7">
        <f t="shared" si="22"/>
        <v>532.27212625553113</v>
      </c>
      <c r="E148" s="7">
        <f t="shared" si="23"/>
        <v>873.06787374446878</v>
      </c>
      <c r="F148" s="7">
        <f t="shared" si="24"/>
        <v>195658.17874368242</v>
      </c>
    </row>
    <row r="149" spans="1:9">
      <c r="A149" s="5">
        <v>6</v>
      </c>
      <c r="B149" s="7">
        <f t="shared" si="20"/>
        <v>195658.17874368242</v>
      </c>
      <c r="C149" s="7">
        <f t="shared" si="21"/>
        <v>1405.34</v>
      </c>
      <c r="D149" s="7">
        <f t="shared" si="22"/>
        <v>529.90756743080658</v>
      </c>
      <c r="E149" s="7">
        <f t="shared" si="23"/>
        <v>875.43243256919334</v>
      </c>
      <c r="F149" s="7">
        <f t="shared" si="24"/>
        <v>194782.74631111324</v>
      </c>
    </row>
    <row r="150" spans="1:9">
      <c r="A150" s="5">
        <v>7</v>
      </c>
      <c r="B150" s="7">
        <f t="shared" si="20"/>
        <v>194782.74631111324</v>
      </c>
      <c r="C150" s="7">
        <f t="shared" si="21"/>
        <v>1405.34</v>
      </c>
      <c r="D150" s="7">
        <f t="shared" si="22"/>
        <v>527.53660459259834</v>
      </c>
      <c r="E150" s="7">
        <f t="shared" si="23"/>
        <v>877.80339540740158</v>
      </c>
      <c r="F150" s="7">
        <f t="shared" si="24"/>
        <v>193904.94291570585</v>
      </c>
    </row>
    <row r="151" spans="1:9">
      <c r="A151" s="5">
        <v>8</v>
      </c>
      <c r="B151" s="7">
        <f t="shared" si="20"/>
        <v>193904.94291570585</v>
      </c>
      <c r="C151" s="7">
        <f t="shared" si="21"/>
        <v>1405.34</v>
      </c>
      <c r="D151" s="7">
        <f t="shared" si="22"/>
        <v>525.15922039670329</v>
      </c>
      <c r="E151" s="7">
        <f t="shared" si="23"/>
        <v>880.18077960329663</v>
      </c>
      <c r="F151" s="7">
        <f t="shared" si="24"/>
        <v>193024.76213610254</v>
      </c>
      <c r="H151" s="7">
        <f>SUM(D144:D155)</f>
        <v>6344.2161388954701</v>
      </c>
      <c r="I151" s="9" t="s">
        <v>98</v>
      </c>
    </row>
    <row r="152" spans="1:9">
      <c r="A152" s="5">
        <v>9</v>
      </c>
      <c r="B152" s="7">
        <f t="shared" si="20"/>
        <v>193024.76213610254</v>
      </c>
      <c r="C152" s="7">
        <f t="shared" si="21"/>
        <v>1405.34</v>
      </c>
      <c r="D152" s="7">
        <f t="shared" si="22"/>
        <v>522.7753974519444</v>
      </c>
      <c r="E152" s="7">
        <f t="shared" si="23"/>
        <v>882.56460254805552</v>
      </c>
      <c r="F152" s="7">
        <f t="shared" si="24"/>
        <v>192142.19753355448</v>
      </c>
    </row>
    <row r="153" spans="1:9">
      <c r="A153" s="5">
        <v>10</v>
      </c>
      <c r="B153" s="7">
        <f t="shared" si="20"/>
        <v>192142.19753355448</v>
      </c>
      <c r="C153" s="7">
        <f t="shared" si="21"/>
        <v>1405.34</v>
      </c>
      <c r="D153" s="7">
        <f t="shared" si="22"/>
        <v>520.38511832004349</v>
      </c>
      <c r="E153" s="7">
        <f t="shared" si="23"/>
        <v>884.95488167995643</v>
      </c>
      <c r="F153" s="7">
        <f t="shared" si="24"/>
        <v>191257.24265187452</v>
      </c>
    </row>
    <row r="154" spans="1:9">
      <c r="A154" s="5">
        <v>11</v>
      </c>
      <c r="B154" s="7">
        <f t="shared" si="20"/>
        <v>191257.24265187452</v>
      </c>
      <c r="C154" s="7">
        <f t="shared" si="21"/>
        <v>1405.34</v>
      </c>
      <c r="D154" s="7">
        <f t="shared" si="22"/>
        <v>517.98836551549346</v>
      </c>
      <c r="E154" s="7">
        <f t="shared" si="23"/>
        <v>887.35163448450646</v>
      </c>
      <c r="F154" s="7">
        <f t="shared" si="24"/>
        <v>190369.89101739001</v>
      </c>
    </row>
    <row r="155" spans="1:9">
      <c r="A155" s="5">
        <v>12</v>
      </c>
      <c r="B155" s="7">
        <f t="shared" si="20"/>
        <v>190369.89101739001</v>
      </c>
      <c r="C155" s="7">
        <f t="shared" si="21"/>
        <v>1405.34</v>
      </c>
      <c r="D155" s="7">
        <f t="shared" si="22"/>
        <v>515.58512150543129</v>
      </c>
      <c r="E155" s="7">
        <f t="shared" si="23"/>
        <v>889.75487849456863</v>
      </c>
      <c r="F155" s="7">
        <f t="shared" si="24"/>
        <v>189480.13613889544</v>
      </c>
    </row>
    <row r="156" spans="1:9">
      <c r="A156" s="5">
        <v>13</v>
      </c>
      <c r="B156" s="7">
        <f t="shared" si="20"/>
        <v>189480.13613889544</v>
      </c>
      <c r="C156" s="7">
        <f t="shared" si="21"/>
        <v>1405.34</v>
      </c>
      <c r="D156" s="7">
        <f t="shared" si="22"/>
        <v>513.17536870950846</v>
      </c>
      <c r="E156" s="7">
        <f t="shared" si="23"/>
        <v>892.16463129049146</v>
      </c>
      <c r="F156" s="7">
        <f t="shared" si="24"/>
        <v>188587.97150760496</v>
      </c>
    </row>
    <row r="157" spans="1:9">
      <c r="A157" s="5">
        <v>14</v>
      </c>
      <c r="B157" s="7">
        <f t="shared" si="20"/>
        <v>188587.97150760496</v>
      </c>
      <c r="C157" s="7">
        <f t="shared" si="21"/>
        <v>1405.34</v>
      </c>
      <c r="D157" s="7">
        <f t="shared" si="22"/>
        <v>510.75908949976343</v>
      </c>
      <c r="E157" s="7">
        <f t="shared" si="23"/>
        <v>894.58091050023654</v>
      </c>
      <c r="F157" s="7">
        <f t="shared" si="24"/>
        <v>187693.39059710474</v>
      </c>
    </row>
    <row r="158" spans="1:9">
      <c r="A158" s="5">
        <v>15</v>
      </c>
      <c r="B158" s="7">
        <f t="shared" si="20"/>
        <v>187693.39059710474</v>
      </c>
      <c r="C158" s="7">
        <f t="shared" si="21"/>
        <v>1405.34</v>
      </c>
      <c r="D158" s="7">
        <f t="shared" si="22"/>
        <v>508.33626620049199</v>
      </c>
      <c r="E158" s="7">
        <f t="shared" si="23"/>
        <v>897.00373379950793</v>
      </c>
      <c r="F158" s="7">
        <f t="shared" si="24"/>
        <v>186796.38686330523</v>
      </c>
    </row>
    <row r="159" spans="1:9">
      <c r="A159" s="5">
        <v>16</v>
      </c>
      <c r="B159" s="7">
        <f t="shared" si="20"/>
        <v>186796.38686330523</v>
      </c>
      <c r="C159" s="7">
        <f t="shared" si="21"/>
        <v>1405.34</v>
      </c>
      <c r="D159" s="7">
        <f t="shared" si="22"/>
        <v>505.90688108811833</v>
      </c>
      <c r="E159" s="7">
        <f t="shared" si="23"/>
        <v>899.43311891188159</v>
      </c>
      <c r="F159" s="7">
        <f t="shared" si="24"/>
        <v>185896.95374439337</v>
      </c>
    </row>
    <row r="160" spans="1:9">
      <c r="A160" s="5">
        <v>17</v>
      </c>
      <c r="B160" s="7">
        <f t="shared" si="20"/>
        <v>185896.95374439337</v>
      </c>
      <c r="C160" s="7">
        <f t="shared" si="21"/>
        <v>1405.34</v>
      </c>
      <c r="D160" s="7">
        <f t="shared" si="22"/>
        <v>503.47091639106537</v>
      </c>
      <c r="E160" s="7">
        <f t="shared" si="23"/>
        <v>901.86908360893449</v>
      </c>
      <c r="F160" s="7">
        <f t="shared" si="24"/>
        <v>184995.08466078443</v>
      </c>
    </row>
    <row r="161" spans="1:6">
      <c r="A161" s="5">
        <v>18</v>
      </c>
      <c r="B161" s="7">
        <f t="shared" si="20"/>
        <v>184995.08466078443</v>
      </c>
      <c r="C161" s="7">
        <f t="shared" si="21"/>
        <v>1405.34</v>
      </c>
      <c r="D161" s="7">
        <f t="shared" si="22"/>
        <v>501.02835428962453</v>
      </c>
      <c r="E161" s="7">
        <f t="shared" si="23"/>
        <v>904.31164571037539</v>
      </c>
      <c r="F161" s="7">
        <f t="shared" si="24"/>
        <v>184090.77301507405</v>
      </c>
    </row>
    <row r="162" spans="1:6">
      <c r="A162" s="5">
        <v>19</v>
      </c>
      <c r="B162" s="7">
        <f t="shared" si="20"/>
        <v>184090.77301507405</v>
      </c>
      <c r="C162" s="7">
        <f t="shared" si="21"/>
        <v>1405.34</v>
      </c>
      <c r="D162" s="7">
        <f t="shared" si="22"/>
        <v>498.5791769158256</v>
      </c>
      <c r="E162" s="7">
        <f t="shared" si="23"/>
        <v>906.76082308417426</v>
      </c>
      <c r="F162" s="7">
        <f t="shared" si="24"/>
        <v>183184.01219198987</v>
      </c>
    </row>
    <row r="163" spans="1:6">
      <c r="A163" s="5">
        <v>20</v>
      </c>
      <c r="B163" s="7">
        <f t="shared" si="20"/>
        <v>183184.01219198987</v>
      </c>
      <c r="C163" s="7">
        <f t="shared" si="21"/>
        <v>1405.34</v>
      </c>
      <c r="D163" s="7">
        <f t="shared" si="22"/>
        <v>496.12336635330593</v>
      </c>
      <c r="E163" s="7">
        <f t="shared" si="23"/>
        <v>909.21663364669394</v>
      </c>
      <c r="F163" s="7">
        <f t="shared" si="24"/>
        <v>182274.79555834318</v>
      </c>
    </row>
    <row r="164" spans="1:6">
      <c r="A164" s="5">
        <v>21</v>
      </c>
      <c r="B164" s="7">
        <f t="shared" si="20"/>
        <v>182274.79555834318</v>
      </c>
      <c r="C164" s="7">
        <f t="shared" si="21"/>
        <v>1405.34</v>
      </c>
      <c r="D164" s="7">
        <f t="shared" si="22"/>
        <v>493.6609046371795</v>
      </c>
      <c r="E164" s="7">
        <f t="shared" si="23"/>
        <v>911.67909536282036</v>
      </c>
      <c r="F164" s="7">
        <f t="shared" si="24"/>
        <v>181363.11646298037</v>
      </c>
    </row>
    <row r="165" spans="1:6">
      <c r="A165" s="5">
        <v>22</v>
      </c>
      <c r="B165" s="7">
        <f t="shared" si="20"/>
        <v>181363.11646298037</v>
      </c>
      <c r="C165" s="7">
        <f t="shared" si="21"/>
        <v>1405.34</v>
      </c>
      <c r="D165" s="7">
        <f t="shared" si="22"/>
        <v>491.19177375390518</v>
      </c>
      <c r="E165" s="7">
        <f t="shared" si="23"/>
        <v>914.14822624609474</v>
      </c>
      <c r="F165" s="7">
        <f t="shared" si="24"/>
        <v>180448.96823673428</v>
      </c>
    </row>
    <row r="166" spans="1:6">
      <c r="A166" s="5">
        <v>23</v>
      </c>
      <c r="B166" s="7">
        <f t="shared" si="20"/>
        <v>180448.96823673428</v>
      </c>
      <c r="C166" s="7">
        <f t="shared" si="21"/>
        <v>1405.34</v>
      </c>
      <c r="D166" s="7">
        <f t="shared" si="22"/>
        <v>488.7159556411554</v>
      </c>
      <c r="E166" s="7">
        <f t="shared" si="23"/>
        <v>916.62404435884446</v>
      </c>
      <c r="F166" s="7">
        <f t="shared" si="24"/>
        <v>179532.34419237543</v>
      </c>
    </row>
    <row r="167" spans="1:6">
      <c r="A167" s="5">
        <v>24</v>
      </c>
      <c r="B167" s="7">
        <f t="shared" si="20"/>
        <v>179532.34419237543</v>
      </c>
      <c r="C167" s="7">
        <f t="shared" si="21"/>
        <v>1405.34</v>
      </c>
      <c r="D167" s="7">
        <f t="shared" si="22"/>
        <v>486.23343218768349</v>
      </c>
      <c r="E167" s="7">
        <f t="shared" si="23"/>
        <v>919.10656781231637</v>
      </c>
      <c r="F167" s="7">
        <f t="shared" si="24"/>
        <v>178613.2376245631</v>
      </c>
    </row>
    <row r="168" spans="1:6">
      <c r="A168" s="5">
        <v>25</v>
      </c>
      <c r="B168" s="7">
        <f t="shared" si="20"/>
        <v>178613.2376245631</v>
      </c>
      <c r="C168" s="7">
        <f t="shared" si="21"/>
        <v>1405.34</v>
      </c>
      <c r="D168" s="7">
        <f t="shared" si="22"/>
        <v>483.74418523319173</v>
      </c>
      <c r="E168" s="7">
        <f t="shared" si="23"/>
        <v>921.59581476680819</v>
      </c>
      <c r="F168" s="7">
        <f t="shared" si="24"/>
        <v>177691.6418097963</v>
      </c>
    </row>
    <row r="169" spans="1:6">
      <c r="A169" s="5">
        <v>26</v>
      </c>
      <c r="B169" s="7">
        <f t="shared" si="20"/>
        <v>177691.6418097963</v>
      </c>
      <c r="C169" s="7">
        <f t="shared" si="21"/>
        <v>1405.34</v>
      </c>
      <c r="D169" s="7">
        <f t="shared" si="22"/>
        <v>481.24819656819835</v>
      </c>
      <c r="E169" s="7">
        <f t="shared" si="23"/>
        <v>924.09180343180151</v>
      </c>
      <c r="F169" s="7">
        <f t="shared" si="24"/>
        <v>176767.5500063645</v>
      </c>
    </row>
    <row r="170" spans="1:6">
      <c r="A170" s="5">
        <v>27</v>
      </c>
      <c r="B170" s="7">
        <f t="shared" si="20"/>
        <v>176767.5500063645</v>
      </c>
      <c r="C170" s="7">
        <f t="shared" si="21"/>
        <v>1405.34</v>
      </c>
      <c r="D170" s="7">
        <f t="shared" si="22"/>
        <v>478.7454479339039</v>
      </c>
      <c r="E170" s="7">
        <f t="shared" si="23"/>
        <v>926.59455206609596</v>
      </c>
      <c r="F170" s="7">
        <f t="shared" si="24"/>
        <v>175840.95545429841</v>
      </c>
    </row>
    <row r="171" spans="1:6">
      <c r="A171" s="5">
        <v>28</v>
      </c>
      <c r="B171" s="7">
        <f t="shared" si="20"/>
        <v>175840.95545429841</v>
      </c>
      <c r="C171" s="7">
        <f t="shared" si="21"/>
        <v>1405.34</v>
      </c>
      <c r="D171" s="7">
        <f t="shared" si="22"/>
        <v>476.23592102205822</v>
      </c>
      <c r="E171" s="7">
        <f t="shared" si="23"/>
        <v>929.10407897794175</v>
      </c>
      <c r="F171" s="7">
        <f t="shared" si="24"/>
        <v>174911.85137532046</v>
      </c>
    </row>
    <row r="172" spans="1:6">
      <c r="A172" s="5">
        <v>29</v>
      </c>
      <c r="B172" s="7">
        <f t="shared" si="20"/>
        <v>174911.85137532046</v>
      </c>
      <c r="C172" s="7">
        <f t="shared" si="21"/>
        <v>1405.34</v>
      </c>
      <c r="D172" s="7">
        <f t="shared" si="22"/>
        <v>473.71959747482629</v>
      </c>
      <c r="E172" s="7">
        <f t="shared" si="23"/>
        <v>931.62040252517363</v>
      </c>
      <c r="F172" s="7">
        <f t="shared" si="24"/>
        <v>173980.23097279528</v>
      </c>
    </row>
    <row r="173" spans="1:6">
      <c r="A173" s="5">
        <v>30</v>
      </c>
      <c r="B173" s="7">
        <f t="shared" si="20"/>
        <v>173980.23097279528</v>
      </c>
      <c r="C173" s="7">
        <f t="shared" si="21"/>
        <v>1405.34</v>
      </c>
      <c r="D173" s="7">
        <f t="shared" si="22"/>
        <v>471.19645888465385</v>
      </c>
      <c r="E173" s="7">
        <f t="shared" si="23"/>
        <v>934.14354111534612</v>
      </c>
      <c r="F173" s="7">
        <f t="shared" si="24"/>
        <v>173046.08743167995</v>
      </c>
    </row>
    <row r="174" spans="1:6">
      <c r="A174" s="5">
        <v>31</v>
      </c>
      <c r="B174" s="7">
        <f t="shared" si="20"/>
        <v>173046.08743167995</v>
      </c>
      <c r="C174" s="7">
        <f t="shared" si="21"/>
        <v>1405.34</v>
      </c>
      <c r="D174" s="7">
        <f t="shared" si="22"/>
        <v>468.66648679413316</v>
      </c>
      <c r="E174" s="7">
        <f t="shared" si="23"/>
        <v>936.67351320586681</v>
      </c>
      <c r="F174" s="7">
        <f t="shared" si="24"/>
        <v>172109.41391847408</v>
      </c>
    </row>
    <row r="175" spans="1:6">
      <c r="A175" s="5">
        <v>32</v>
      </c>
      <c r="B175" s="7">
        <f t="shared" si="20"/>
        <v>172109.41391847408</v>
      </c>
      <c r="C175" s="7">
        <f t="shared" si="21"/>
        <v>1405.34</v>
      </c>
      <c r="D175" s="7">
        <f t="shared" si="22"/>
        <v>466.12966269586735</v>
      </c>
      <c r="E175" s="7">
        <f t="shared" si="23"/>
        <v>939.21033730413251</v>
      </c>
      <c r="F175" s="7">
        <f t="shared" si="24"/>
        <v>171170.20358116995</v>
      </c>
    </row>
    <row r="176" spans="1:6">
      <c r="A176" s="5">
        <v>33</v>
      </c>
      <c r="B176" s="7">
        <f t="shared" si="20"/>
        <v>171170.20358116995</v>
      </c>
      <c r="C176" s="7">
        <f t="shared" si="21"/>
        <v>1405.34</v>
      </c>
      <c r="D176" s="7">
        <f t="shared" si="22"/>
        <v>463.5859680323353</v>
      </c>
      <c r="E176" s="7">
        <f t="shared" si="23"/>
        <v>941.75403196766456</v>
      </c>
      <c r="F176" s="7">
        <f t="shared" si="24"/>
        <v>170228.44954920228</v>
      </c>
    </row>
    <row r="177" spans="1:6">
      <c r="A177" s="5">
        <v>34</v>
      </c>
      <c r="B177" s="7">
        <f t="shared" si="20"/>
        <v>170228.44954920228</v>
      </c>
      <c r="C177" s="7">
        <f t="shared" si="21"/>
        <v>1405.34</v>
      </c>
      <c r="D177" s="7">
        <f t="shared" si="22"/>
        <v>461.03538419575619</v>
      </c>
      <c r="E177" s="7">
        <f t="shared" si="23"/>
        <v>944.30461580424367</v>
      </c>
      <c r="F177" s="7">
        <f t="shared" si="24"/>
        <v>169284.14493339803</v>
      </c>
    </row>
    <row r="178" spans="1:6">
      <c r="A178" s="5">
        <v>35</v>
      </c>
      <c r="B178" s="7">
        <f t="shared" si="20"/>
        <v>169284.14493339803</v>
      </c>
      <c r="C178" s="7">
        <f t="shared" si="21"/>
        <v>1405.34</v>
      </c>
      <c r="D178" s="7">
        <f t="shared" si="22"/>
        <v>458.47789252795297</v>
      </c>
      <c r="E178" s="7">
        <f t="shared" si="23"/>
        <v>946.862107472047</v>
      </c>
      <c r="F178" s="7">
        <f t="shared" si="24"/>
        <v>168337.28282592597</v>
      </c>
    </row>
    <row r="179" spans="1:6">
      <c r="A179" s="5">
        <v>36</v>
      </c>
      <c r="B179" s="7">
        <f t="shared" si="20"/>
        <v>168337.28282592597</v>
      </c>
      <c r="C179" s="7">
        <f t="shared" si="21"/>
        <v>1405.34</v>
      </c>
      <c r="D179" s="7">
        <f t="shared" si="22"/>
        <v>455.91347432021621</v>
      </c>
      <c r="E179" s="7">
        <f t="shared" si="23"/>
        <v>949.42652567978371</v>
      </c>
      <c r="F179" s="7">
        <f t="shared" si="24"/>
        <v>167387.85630024617</v>
      </c>
    </row>
    <row r="180" spans="1:6">
      <c r="A180" s="5">
        <v>37</v>
      </c>
      <c r="B180" s="7">
        <f t="shared" si="20"/>
        <v>167387.85630024617</v>
      </c>
      <c r="C180" s="7">
        <f t="shared" si="21"/>
        <v>1405.34</v>
      </c>
      <c r="D180" s="7">
        <f t="shared" si="22"/>
        <v>453.34211081316676</v>
      </c>
      <c r="E180" s="7">
        <f t="shared" si="23"/>
        <v>951.99788918683316</v>
      </c>
      <c r="F180" s="7">
        <f t="shared" si="24"/>
        <v>166435.85841105934</v>
      </c>
    </row>
    <row r="181" spans="1:6">
      <c r="A181" s="5">
        <v>38</v>
      </c>
      <c r="B181" s="7">
        <f t="shared" si="20"/>
        <v>166435.85841105934</v>
      </c>
      <c r="C181" s="7">
        <f t="shared" si="21"/>
        <v>1405.34</v>
      </c>
      <c r="D181" s="7">
        <f t="shared" si="22"/>
        <v>450.76378319661904</v>
      </c>
      <c r="E181" s="7">
        <f t="shared" si="23"/>
        <v>954.57621680338093</v>
      </c>
      <c r="F181" s="7">
        <f t="shared" si="24"/>
        <v>165481.28219425597</v>
      </c>
    </row>
    <row r="182" spans="1:6">
      <c r="A182" s="5">
        <v>39</v>
      </c>
      <c r="B182" s="7">
        <f t="shared" si="20"/>
        <v>165481.28219425597</v>
      </c>
      <c r="C182" s="7">
        <f t="shared" si="21"/>
        <v>1405.34</v>
      </c>
      <c r="D182" s="7">
        <f t="shared" si="22"/>
        <v>448.1784726094433</v>
      </c>
      <c r="E182" s="7">
        <f t="shared" si="23"/>
        <v>957.16152739055656</v>
      </c>
      <c r="F182" s="7">
        <f t="shared" si="24"/>
        <v>164524.1206668654</v>
      </c>
    </row>
    <row r="183" spans="1:6">
      <c r="A183" s="5">
        <v>40</v>
      </c>
      <c r="B183" s="7">
        <f t="shared" si="20"/>
        <v>164524.1206668654</v>
      </c>
      <c r="C183" s="7">
        <f t="shared" si="21"/>
        <v>1405.34</v>
      </c>
      <c r="D183" s="7">
        <f t="shared" si="22"/>
        <v>445.58616013942714</v>
      </c>
      <c r="E183" s="7">
        <f t="shared" si="23"/>
        <v>959.75383986057273</v>
      </c>
      <c r="F183" s="7">
        <f t="shared" si="24"/>
        <v>163564.36682700482</v>
      </c>
    </row>
    <row r="184" spans="1:6">
      <c r="A184" s="5">
        <v>41</v>
      </c>
      <c r="B184" s="7">
        <f t="shared" si="20"/>
        <v>163564.36682700482</v>
      </c>
      <c r="C184" s="7">
        <f t="shared" si="21"/>
        <v>1405.34</v>
      </c>
      <c r="D184" s="7">
        <f t="shared" si="22"/>
        <v>442.98682682313807</v>
      </c>
      <c r="E184" s="7">
        <f t="shared" si="23"/>
        <v>962.3531731768619</v>
      </c>
      <c r="F184" s="7">
        <f t="shared" si="24"/>
        <v>162602.01365382795</v>
      </c>
    </row>
    <row r="185" spans="1:6">
      <c r="A185" s="5">
        <v>42</v>
      </c>
      <c r="B185" s="7">
        <f t="shared" si="20"/>
        <v>162602.01365382795</v>
      </c>
      <c r="C185" s="7">
        <f t="shared" si="21"/>
        <v>1405.34</v>
      </c>
      <c r="D185" s="7">
        <f t="shared" si="22"/>
        <v>440.38045364578403</v>
      </c>
      <c r="E185" s="7">
        <f t="shared" si="23"/>
        <v>964.95954635421595</v>
      </c>
      <c r="F185" s="7">
        <f t="shared" si="24"/>
        <v>161637.05410747373</v>
      </c>
    </row>
    <row r="186" spans="1:6">
      <c r="A186" s="5">
        <v>43</v>
      </c>
      <c r="B186" s="7">
        <f t="shared" si="20"/>
        <v>161637.05410747373</v>
      </c>
      <c r="C186" s="7">
        <f t="shared" si="21"/>
        <v>1405.34</v>
      </c>
      <c r="D186" s="7">
        <f t="shared" si="22"/>
        <v>437.76702154107466</v>
      </c>
      <c r="E186" s="7">
        <f t="shared" si="23"/>
        <v>967.57297845892526</v>
      </c>
      <c r="F186" s="7">
        <f t="shared" si="24"/>
        <v>160669.48112901481</v>
      </c>
    </row>
    <row r="187" spans="1:6">
      <c r="A187" s="5">
        <v>44</v>
      </c>
      <c r="B187" s="7">
        <f t="shared" si="20"/>
        <v>160669.48112901481</v>
      </c>
      <c r="C187" s="7">
        <f t="shared" si="21"/>
        <v>1405.34</v>
      </c>
      <c r="D187" s="7">
        <f t="shared" si="22"/>
        <v>435.14651139108179</v>
      </c>
      <c r="E187" s="7">
        <f t="shared" si="23"/>
        <v>970.19348860891819</v>
      </c>
      <c r="F187" s="7">
        <f t="shared" si="24"/>
        <v>159699.28764040588</v>
      </c>
    </row>
    <row r="188" spans="1:6">
      <c r="A188" s="5">
        <v>45</v>
      </c>
      <c r="B188" s="7">
        <f t="shared" si="20"/>
        <v>159699.28764040588</v>
      </c>
      <c r="C188" s="7">
        <f t="shared" si="21"/>
        <v>1405.34</v>
      </c>
      <c r="D188" s="7">
        <f t="shared" si="22"/>
        <v>432.51890402609928</v>
      </c>
      <c r="E188" s="7">
        <f t="shared" si="23"/>
        <v>972.82109597390058</v>
      </c>
      <c r="F188" s="7">
        <f t="shared" si="24"/>
        <v>158726.46654443198</v>
      </c>
    </row>
    <row r="189" spans="1:6">
      <c r="A189" s="5">
        <v>46</v>
      </c>
      <c r="B189" s="7">
        <f t="shared" si="20"/>
        <v>158726.46654443198</v>
      </c>
      <c r="C189" s="7">
        <f t="shared" si="21"/>
        <v>1405.34</v>
      </c>
      <c r="D189" s="7">
        <f t="shared" si="22"/>
        <v>429.88418022450333</v>
      </c>
      <c r="E189" s="7">
        <f t="shared" si="23"/>
        <v>975.45581977549659</v>
      </c>
      <c r="F189" s="7">
        <f t="shared" si="24"/>
        <v>157751.01072465649</v>
      </c>
    </row>
    <row r="190" spans="1:6">
      <c r="A190" s="5">
        <v>47</v>
      </c>
      <c r="B190" s="7">
        <f t="shared" si="20"/>
        <v>157751.01072465649</v>
      </c>
      <c r="C190" s="7">
        <f t="shared" si="21"/>
        <v>1405.34</v>
      </c>
      <c r="D190" s="7">
        <f t="shared" si="22"/>
        <v>427.24232071261139</v>
      </c>
      <c r="E190" s="7">
        <f t="shared" si="23"/>
        <v>978.09767928738847</v>
      </c>
      <c r="F190" s="7">
        <f t="shared" si="24"/>
        <v>156772.91304536909</v>
      </c>
    </row>
    <row r="191" spans="1:6">
      <c r="A191" s="5">
        <v>48</v>
      </c>
      <c r="B191" s="7">
        <f t="shared" si="20"/>
        <v>156772.91304536909</v>
      </c>
      <c r="C191" s="7">
        <f t="shared" si="21"/>
        <v>1405.34</v>
      </c>
      <c r="D191" s="7">
        <f t="shared" si="22"/>
        <v>424.59330616454127</v>
      </c>
      <c r="E191" s="7">
        <f t="shared" si="23"/>
        <v>980.7466938354587</v>
      </c>
      <c r="F191" s="7">
        <f t="shared" si="24"/>
        <v>155792.16635153364</v>
      </c>
    </row>
    <row r="192" spans="1:6">
      <c r="A192" s="5">
        <v>49</v>
      </c>
      <c r="B192" s="7">
        <f t="shared" si="20"/>
        <v>155792.16635153364</v>
      </c>
      <c r="C192" s="7">
        <f t="shared" si="21"/>
        <v>1405.34</v>
      </c>
      <c r="D192" s="7">
        <f t="shared" si="22"/>
        <v>421.93711720207028</v>
      </c>
      <c r="E192" s="7">
        <f t="shared" si="23"/>
        <v>983.40288279792958</v>
      </c>
      <c r="F192" s="7">
        <f t="shared" si="24"/>
        <v>154808.76346873571</v>
      </c>
    </row>
    <row r="193" spans="1:6">
      <c r="A193" s="5">
        <v>50</v>
      </c>
      <c r="B193" s="7">
        <f t="shared" si="20"/>
        <v>154808.76346873571</v>
      </c>
      <c r="C193" s="7">
        <f t="shared" si="21"/>
        <v>1405.34</v>
      </c>
      <c r="D193" s="7">
        <f t="shared" si="22"/>
        <v>419.27373439449252</v>
      </c>
      <c r="E193" s="7">
        <f t="shared" si="23"/>
        <v>986.0662656055074</v>
      </c>
      <c r="F193" s="7">
        <f t="shared" si="24"/>
        <v>153822.6972031302</v>
      </c>
    </row>
    <row r="194" spans="1:6">
      <c r="A194" s="5">
        <v>51</v>
      </c>
      <c r="B194" s="7">
        <f t="shared" si="20"/>
        <v>153822.6972031302</v>
      </c>
      <c r="C194" s="7">
        <f t="shared" si="21"/>
        <v>1405.34</v>
      </c>
      <c r="D194" s="7">
        <f t="shared" si="22"/>
        <v>416.60313825847766</v>
      </c>
      <c r="E194" s="7">
        <f t="shared" si="23"/>
        <v>988.73686174152226</v>
      </c>
      <c r="F194" s="7">
        <f t="shared" si="24"/>
        <v>152833.96034138868</v>
      </c>
    </row>
    <row r="195" spans="1:6">
      <c r="A195" s="5">
        <v>52</v>
      </c>
      <c r="B195" s="7">
        <f t="shared" si="20"/>
        <v>152833.96034138868</v>
      </c>
      <c r="C195" s="7">
        <f t="shared" si="21"/>
        <v>1405.34</v>
      </c>
      <c r="D195" s="7">
        <f t="shared" si="22"/>
        <v>413.92530925792767</v>
      </c>
      <c r="E195" s="7">
        <f t="shared" si="23"/>
        <v>991.41469074207225</v>
      </c>
      <c r="F195" s="7">
        <f t="shared" si="24"/>
        <v>151842.54565064661</v>
      </c>
    </row>
    <row r="196" spans="1:6">
      <c r="A196" s="5">
        <v>53</v>
      </c>
      <c r="B196" s="7">
        <f t="shared" si="20"/>
        <v>151842.54565064661</v>
      </c>
      <c r="C196" s="7">
        <f t="shared" si="21"/>
        <v>1405.34</v>
      </c>
      <c r="D196" s="7">
        <f t="shared" si="22"/>
        <v>411.24022780383461</v>
      </c>
      <c r="E196" s="7">
        <f t="shared" si="23"/>
        <v>994.0997721961653</v>
      </c>
      <c r="F196" s="7">
        <f t="shared" si="24"/>
        <v>150848.44587845044</v>
      </c>
    </row>
    <row r="197" spans="1:6">
      <c r="A197" s="5">
        <v>54</v>
      </c>
      <c r="B197" s="7">
        <f t="shared" si="20"/>
        <v>150848.44587845044</v>
      </c>
      <c r="C197" s="7">
        <f t="shared" si="21"/>
        <v>1405.34</v>
      </c>
      <c r="D197" s="7">
        <f t="shared" si="22"/>
        <v>408.54787425413662</v>
      </c>
      <c r="E197" s="7">
        <f t="shared" si="23"/>
        <v>996.79212574586336</v>
      </c>
      <c r="F197" s="7">
        <f t="shared" si="24"/>
        <v>149851.65375270459</v>
      </c>
    </row>
    <row r="198" spans="1:6">
      <c r="A198" s="5">
        <v>55</v>
      </c>
      <c r="B198" s="7">
        <f t="shared" si="20"/>
        <v>149851.65375270459</v>
      </c>
      <c r="C198" s="7">
        <f t="shared" si="21"/>
        <v>1405.34</v>
      </c>
      <c r="D198" s="7">
        <f t="shared" si="22"/>
        <v>405.84822891357493</v>
      </c>
      <c r="E198" s="7">
        <f t="shared" si="23"/>
        <v>999.49177108642493</v>
      </c>
      <c r="F198" s="7">
        <f t="shared" si="24"/>
        <v>148852.16198161815</v>
      </c>
    </row>
    <row r="199" spans="1:6">
      <c r="A199" s="5">
        <v>56</v>
      </c>
      <c r="B199" s="7">
        <f t="shared" si="20"/>
        <v>148852.16198161815</v>
      </c>
      <c r="C199" s="7">
        <f t="shared" si="21"/>
        <v>1405.34</v>
      </c>
      <c r="D199" s="7">
        <f t="shared" si="22"/>
        <v>403.14127203354911</v>
      </c>
      <c r="E199" s="7">
        <f t="shared" si="23"/>
        <v>1002.1987279664509</v>
      </c>
      <c r="F199" s="7">
        <f t="shared" si="24"/>
        <v>147849.96325365169</v>
      </c>
    </row>
    <row r="200" spans="1:6">
      <c r="A200" s="5">
        <v>57</v>
      </c>
      <c r="B200" s="7">
        <f t="shared" si="20"/>
        <v>147849.96325365169</v>
      </c>
      <c r="C200" s="7">
        <f t="shared" si="21"/>
        <v>1405.34</v>
      </c>
      <c r="D200" s="7">
        <f t="shared" si="22"/>
        <v>400.42698381197334</v>
      </c>
      <c r="E200" s="7">
        <f t="shared" si="23"/>
        <v>1004.9130161880266</v>
      </c>
      <c r="F200" s="7">
        <f t="shared" si="24"/>
        <v>146845.05023746367</v>
      </c>
    </row>
    <row r="201" spans="1:6">
      <c r="A201" s="5">
        <v>58</v>
      </c>
      <c r="B201" s="7">
        <f t="shared" si="20"/>
        <v>146845.05023746367</v>
      </c>
      <c r="C201" s="7">
        <f t="shared" si="21"/>
        <v>1405.34</v>
      </c>
      <c r="D201" s="7">
        <f t="shared" si="22"/>
        <v>397.70534439313082</v>
      </c>
      <c r="E201" s="7">
        <f t="shared" si="23"/>
        <v>1007.634655606869</v>
      </c>
      <c r="F201" s="7">
        <f t="shared" si="24"/>
        <v>145837.4155818568</v>
      </c>
    </row>
    <row r="202" spans="1:6">
      <c r="A202" s="5">
        <v>59</v>
      </c>
      <c r="B202" s="7">
        <f t="shared" si="20"/>
        <v>145837.4155818568</v>
      </c>
      <c r="C202" s="7">
        <f t="shared" si="21"/>
        <v>1405.34</v>
      </c>
      <c r="D202" s="7">
        <f t="shared" si="22"/>
        <v>394.97633386752887</v>
      </c>
      <c r="E202" s="7">
        <f t="shared" si="23"/>
        <v>1010.3636661324711</v>
      </c>
      <c r="F202" s="7">
        <f t="shared" si="24"/>
        <v>144827.05191572433</v>
      </c>
    </row>
    <row r="203" spans="1:6">
      <c r="A203" s="5">
        <v>60</v>
      </c>
      <c r="B203" s="7">
        <f t="shared" si="20"/>
        <v>144827.05191572433</v>
      </c>
      <c r="C203" s="7">
        <f t="shared" si="21"/>
        <v>1405.34</v>
      </c>
      <c r="D203" s="7">
        <f t="shared" si="22"/>
        <v>392.23993227175339</v>
      </c>
      <c r="E203" s="7">
        <f t="shared" si="23"/>
        <v>1013.1000677282466</v>
      </c>
      <c r="F203" s="7">
        <f t="shared" si="24"/>
        <v>143813.95184799607</v>
      </c>
    </row>
    <row r="204" spans="1:6">
      <c r="A204" s="5">
        <v>61</v>
      </c>
      <c r="B204" s="7">
        <f t="shared" si="20"/>
        <v>143813.95184799607</v>
      </c>
      <c r="C204" s="7">
        <f t="shared" si="21"/>
        <v>1405.34</v>
      </c>
      <c r="D204" s="7">
        <f t="shared" si="22"/>
        <v>389.4961195883227</v>
      </c>
      <c r="E204" s="7">
        <f t="shared" si="23"/>
        <v>1015.8438804116772</v>
      </c>
      <c r="F204" s="7">
        <f t="shared" si="24"/>
        <v>142798.10796758439</v>
      </c>
    </row>
    <row r="205" spans="1:6">
      <c r="A205" s="5">
        <v>62</v>
      </c>
      <c r="B205" s="7">
        <f t="shared" si="20"/>
        <v>142798.10796758439</v>
      </c>
      <c r="C205" s="7">
        <f t="shared" si="21"/>
        <v>1405.34</v>
      </c>
      <c r="D205" s="7">
        <f t="shared" si="22"/>
        <v>386.74487574554109</v>
      </c>
      <c r="E205" s="7">
        <f t="shared" si="23"/>
        <v>1018.5951242544588</v>
      </c>
      <c r="F205" s="7">
        <f t="shared" si="24"/>
        <v>141779.51284332993</v>
      </c>
    </row>
    <row r="206" spans="1:6">
      <c r="A206" s="5">
        <v>63</v>
      </c>
      <c r="B206" s="7">
        <f t="shared" si="20"/>
        <v>141779.51284332993</v>
      </c>
      <c r="C206" s="7">
        <f t="shared" si="21"/>
        <v>1405.34</v>
      </c>
      <c r="D206" s="7">
        <f t="shared" si="22"/>
        <v>383.98618061735192</v>
      </c>
      <c r="E206" s="7">
        <f t="shared" si="23"/>
        <v>1021.353819382648</v>
      </c>
      <c r="F206" s="7">
        <f t="shared" si="24"/>
        <v>140758.15902394729</v>
      </c>
    </row>
    <row r="207" spans="1:6">
      <c r="A207" s="5">
        <v>64</v>
      </c>
      <c r="B207" s="7">
        <f t="shared" si="20"/>
        <v>140758.15902394729</v>
      </c>
      <c r="C207" s="7">
        <f t="shared" si="21"/>
        <v>1405.34</v>
      </c>
      <c r="D207" s="7">
        <f t="shared" si="22"/>
        <v>381.22001402319057</v>
      </c>
      <c r="E207" s="7">
        <f t="shared" si="23"/>
        <v>1024.1199859768094</v>
      </c>
      <c r="F207" s="7">
        <f t="shared" si="24"/>
        <v>139734.03903797048</v>
      </c>
    </row>
    <row r="208" spans="1:6">
      <c r="A208" s="5">
        <v>65</v>
      </c>
      <c r="B208" s="7">
        <f t="shared" si="20"/>
        <v>139734.03903797048</v>
      </c>
      <c r="C208" s="7">
        <f t="shared" si="21"/>
        <v>1405.34</v>
      </c>
      <c r="D208" s="7">
        <f t="shared" si="22"/>
        <v>378.44635572783676</v>
      </c>
      <c r="E208" s="7">
        <f t="shared" si="23"/>
        <v>1026.8936442721631</v>
      </c>
      <c r="F208" s="7">
        <f t="shared" si="24"/>
        <v>138707.1453936983</v>
      </c>
    </row>
    <row r="209" spans="1:6">
      <c r="A209" s="5">
        <v>66</v>
      </c>
      <c r="B209" s="7">
        <f t="shared" si="20"/>
        <v>138707.1453936983</v>
      </c>
      <c r="C209" s="7">
        <f t="shared" si="21"/>
        <v>1405.34</v>
      </c>
      <c r="D209" s="7">
        <f t="shared" si="22"/>
        <v>375.66518544126626</v>
      </c>
      <c r="E209" s="7">
        <f t="shared" si="23"/>
        <v>1029.6748145587337</v>
      </c>
      <c r="F209" s="7">
        <f t="shared" si="24"/>
        <v>137677.47057913957</v>
      </c>
    </row>
    <row r="210" spans="1:6">
      <c r="A210" s="5">
        <v>67</v>
      </c>
      <c r="B210" s="7">
        <f t="shared" ref="B210:B273" si="25">F209</f>
        <v>137677.47057913957</v>
      </c>
      <c r="C210" s="7">
        <f t="shared" ref="C210:C273" si="26">1405.34</f>
        <v>1405.34</v>
      </c>
      <c r="D210" s="7">
        <f t="shared" ref="D210:D273" si="27">B210*3.25%/12</f>
        <v>372.87648281850301</v>
      </c>
      <c r="E210" s="7">
        <f t="shared" ref="E210:E273" si="28">C210-D210</f>
        <v>1032.4635171814969</v>
      </c>
      <c r="F210" s="7">
        <f t="shared" ref="F210:F273" si="29">B210-E210</f>
        <v>136645.00706195808</v>
      </c>
    </row>
    <row r="211" spans="1:6">
      <c r="A211" s="5">
        <v>68</v>
      </c>
      <c r="B211" s="7">
        <f t="shared" si="25"/>
        <v>136645.00706195808</v>
      </c>
      <c r="C211" s="7">
        <f t="shared" si="26"/>
        <v>1405.34</v>
      </c>
      <c r="D211" s="7">
        <f t="shared" si="27"/>
        <v>370.08022745946982</v>
      </c>
      <c r="E211" s="7">
        <f t="shared" si="28"/>
        <v>1035.2597725405301</v>
      </c>
      <c r="F211" s="7">
        <f t="shared" si="29"/>
        <v>135609.74728941754</v>
      </c>
    </row>
    <row r="212" spans="1:6">
      <c r="A212" s="5">
        <v>69</v>
      </c>
      <c r="B212" s="7">
        <f t="shared" si="25"/>
        <v>135609.74728941754</v>
      </c>
      <c r="C212" s="7">
        <f t="shared" si="26"/>
        <v>1405.34</v>
      </c>
      <c r="D212" s="7">
        <f t="shared" si="27"/>
        <v>367.27639890883921</v>
      </c>
      <c r="E212" s="7">
        <f t="shared" si="28"/>
        <v>1038.0636010911608</v>
      </c>
      <c r="F212" s="7">
        <f t="shared" si="29"/>
        <v>134571.68368832639</v>
      </c>
    </row>
    <row r="213" spans="1:6">
      <c r="A213" s="5">
        <v>70</v>
      </c>
      <c r="B213" s="7">
        <f t="shared" si="25"/>
        <v>134571.68368832639</v>
      </c>
      <c r="C213" s="7">
        <f t="shared" si="26"/>
        <v>1405.34</v>
      </c>
      <c r="D213" s="7">
        <f t="shared" si="27"/>
        <v>364.46497665588396</v>
      </c>
      <c r="E213" s="7">
        <f t="shared" si="28"/>
        <v>1040.875023344116</v>
      </c>
      <c r="F213" s="7">
        <f t="shared" si="29"/>
        <v>133530.80866498227</v>
      </c>
    </row>
    <row r="214" spans="1:6">
      <c r="A214" s="5">
        <v>71</v>
      </c>
      <c r="B214" s="7">
        <f t="shared" si="25"/>
        <v>133530.80866498227</v>
      </c>
      <c r="C214" s="7">
        <f t="shared" si="26"/>
        <v>1405.34</v>
      </c>
      <c r="D214" s="7">
        <f t="shared" si="27"/>
        <v>361.64594013432696</v>
      </c>
      <c r="E214" s="7">
        <f t="shared" si="28"/>
        <v>1043.6940598656729</v>
      </c>
      <c r="F214" s="7">
        <f t="shared" si="29"/>
        <v>132487.1146051166</v>
      </c>
    </row>
    <row r="215" spans="1:6">
      <c r="A215" s="5">
        <v>72</v>
      </c>
      <c r="B215" s="7">
        <f t="shared" si="25"/>
        <v>132487.1146051166</v>
      </c>
      <c r="C215" s="7">
        <f t="shared" si="26"/>
        <v>1405.34</v>
      </c>
      <c r="D215" s="7">
        <f t="shared" si="27"/>
        <v>358.81926872219083</v>
      </c>
      <c r="E215" s="7">
        <f t="shared" si="28"/>
        <v>1046.5207312778091</v>
      </c>
      <c r="F215" s="7">
        <f t="shared" si="29"/>
        <v>131440.59387383878</v>
      </c>
    </row>
    <row r="216" spans="1:6">
      <c r="A216" s="5">
        <v>73</v>
      </c>
      <c r="B216" s="7">
        <f t="shared" si="25"/>
        <v>131440.59387383878</v>
      </c>
      <c r="C216" s="7">
        <f t="shared" si="26"/>
        <v>1405.34</v>
      </c>
      <c r="D216" s="7">
        <f t="shared" si="27"/>
        <v>355.98494174164671</v>
      </c>
      <c r="E216" s="7">
        <f t="shared" si="28"/>
        <v>1049.3550582583532</v>
      </c>
      <c r="F216" s="7">
        <f t="shared" si="29"/>
        <v>130391.23881558042</v>
      </c>
    </row>
    <row r="217" spans="1:6">
      <c r="A217" s="5">
        <v>74</v>
      </c>
      <c r="B217" s="7">
        <f t="shared" si="25"/>
        <v>130391.23881558042</v>
      </c>
      <c r="C217" s="7">
        <f t="shared" si="26"/>
        <v>1405.34</v>
      </c>
      <c r="D217" s="7">
        <f t="shared" si="27"/>
        <v>353.14293845886368</v>
      </c>
      <c r="E217" s="7">
        <f t="shared" si="28"/>
        <v>1052.1970615411362</v>
      </c>
      <c r="F217" s="7">
        <f t="shared" si="29"/>
        <v>129339.04175403928</v>
      </c>
    </row>
    <row r="218" spans="1:6">
      <c r="A218" s="5">
        <v>75</v>
      </c>
      <c r="B218" s="7">
        <f t="shared" si="25"/>
        <v>129339.04175403928</v>
      </c>
      <c r="C218" s="7">
        <f t="shared" si="26"/>
        <v>1405.34</v>
      </c>
      <c r="D218" s="7">
        <f t="shared" si="27"/>
        <v>350.29323808385635</v>
      </c>
      <c r="E218" s="7">
        <f t="shared" si="28"/>
        <v>1055.0467619161436</v>
      </c>
      <c r="F218" s="7">
        <f t="shared" si="29"/>
        <v>128283.99499212313</v>
      </c>
    </row>
    <row r="219" spans="1:6">
      <c r="A219" s="5">
        <v>76</v>
      </c>
      <c r="B219" s="7">
        <f t="shared" si="25"/>
        <v>128283.99499212313</v>
      </c>
      <c r="C219" s="7">
        <f t="shared" si="26"/>
        <v>1405.34</v>
      </c>
      <c r="D219" s="7">
        <f t="shared" si="27"/>
        <v>347.43581977033347</v>
      </c>
      <c r="E219" s="7">
        <f t="shared" si="28"/>
        <v>1057.9041802296665</v>
      </c>
      <c r="F219" s="7">
        <f t="shared" si="29"/>
        <v>127226.09081189346</v>
      </c>
    </row>
    <row r="220" spans="1:6">
      <c r="A220" s="5">
        <v>77</v>
      </c>
      <c r="B220" s="7">
        <f t="shared" si="25"/>
        <v>127226.09081189346</v>
      </c>
      <c r="C220" s="7">
        <f t="shared" si="26"/>
        <v>1405.34</v>
      </c>
      <c r="D220" s="7">
        <f t="shared" si="27"/>
        <v>344.57066261554479</v>
      </c>
      <c r="E220" s="7">
        <f t="shared" si="28"/>
        <v>1060.7693373844552</v>
      </c>
      <c r="F220" s="7">
        <f t="shared" si="29"/>
        <v>126165.32147450901</v>
      </c>
    </row>
    <row r="221" spans="1:6">
      <c r="A221" s="5">
        <v>78</v>
      </c>
      <c r="B221" s="7">
        <f t="shared" si="25"/>
        <v>126165.32147450901</v>
      </c>
      <c r="C221" s="7">
        <f t="shared" si="26"/>
        <v>1405.34</v>
      </c>
      <c r="D221" s="7">
        <f t="shared" si="27"/>
        <v>341.69774566012853</v>
      </c>
      <c r="E221" s="7">
        <f t="shared" si="28"/>
        <v>1063.6422543398714</v>
      </c>
      <c r="F221" s="7">
        <f t="shared" si="29"/>
        <v>125101.67922016914</v>
      </c>
    </row>
    <row r="222" spans="1:6">
      <c r="A222" s="5">
        <v>79</v>
      </c>
      <c r="B222" s="7">
        <f t="shared" si="25"/>
        <v>125101.67922016914</v>
      </c>
      <c r="C222" s="7">
        <f t="shared" si="26"/>
        <v>1405.34</v>
      </c>
      <c r="D222" s="7">
        <f t="shared" si="27"/>
        <v>338.8170478879581</v>
      </c>
      <c r="E222" s="7">
        <f t="shared" si="28"/>
        <v>1066.5229521120418</v>
      </c>
      <c r="F222" s="7">
        <f t="shared" si="29"/>
        <v>124035.15626805709</v>
      </c>
    </row>
    <row r="223" spans="1:6">
      <c r="A223" s="5">
        <v>80</v>
      </c>
      <c r="B223" s="7">
        <f t="shared" si="25"/>
        <v>124035.15626805709</v>
      </c>
      <c r="C223" s="7">
        <f t="shared" si="26"/>
        <v>1405.34</v>
      </c>
      <c r="D223" s="7">
        <f t="shared" si="27"/>
        <v>335.92854822598798</v>
      </c>
      <c r="E223" s="7">
        <f t="shared" si="28"/>
        <v>1069.411451774012</v>
      </c>
      <c r="F223" s="7">
        <f t="shared" si="29"/>
        <v>122965.74481628308</v>
      </c>
    </row>
    <row r="224" spans="1:6">
      <c r="A224" s="5">
        <v>81</v>
      </c>
      <c r="B224" s="7">
        <f t="shared" si="25"/>
        <v>122965.74481628308</v>
      </c>
      <c r="C224" s="7">
        <f t="shared" si="26"/>
        <v>1405.34</v>
      </c>
      <c r="D224" s="7">
        <f t="shared" si="27"/>
        <v>333.03222554410002</v>
      </c>
      <c r="E224" s="7">
        <f t="shared" si="28"/>
        <v>1072.3077744559</v>
      </c>
      <c r="F224" s="7">
        <f t="shared" si="29"/>
        <v>121893.43704182719</v>
      </c>
    </row>
    <row r="225" spans="1:6">
      <c r="A225" s="5">
        <v>82</v>
      </c>
      <c r="B225" s="7">
        <f t="shared" si="25"/>
        <v>121893.43704182719</v>
      </c>
      <c r="C225" s="7">
        <f t="shared" si="26"/>
        <v>1405.34</v>
      </c>
      <c r="D225" s="7">
        <f t="shared" si="27"/>
        <v>330.12805865494863</v>
      </c>
      <c r="E225" s="7">
        <f t="shared" si="28"/>
        <v>1075.2119413450514</v>
      </c>
      <c r="F225" s="7">
        <f t="shared" si="29"/>
        <v>120818.22510048213</v>
      </c>
    </row>
    <row r="226" spans="1:6">
      <c r="A226" s="5">
        <v>83</v>
      </c>
      <c r="B226" s="7">
        <f t="shared" si="25"/>
        <v>120818.22510048213</v>
      </c>
      <c r="C226" s="7">
        <f t="shared" si="26"/>
        <v>1405.34</v>
      </c>
      <c r="D226" s="7">
        <f t="shared" si="27"/>
        <v>327.2160263138058</v>
      </c>
      <c r="E226" s="7">
        <f t="shared" si="28"/>
        <v>1078.1239736861942</v>
      </c>
      <c r="F226" s="7">
        <f t="shared" si="29"/>
        <v>119740.10112679594</v>
      </c>
    </row>
    <row r="227" spans="1:6">
      <c r="A227" s="5">
        <v>84</v>
      </c>
      <c r="B227" s="7">
        <f t="shared" si="25"/>
        <v>119740.10112679594</v>
      </c>
      <c r="C227" s="7">
        <f t="shared" si="26"/>
        <v>1405.34</v>
      </c>
      <c r="D227" s="7">
        <f t="shared" si="27"/>
        <v>324.29610721840567</v>
      </c>
      <c r="E227" s="7">
        <f t="shared" si="28"/>
        <v>1081.0438927815942</v>
      </c>
      <c r="F227" s="7">
        <f t="shared" si="29"/>
        <v>118659.05723401434</v>
      </c>
    </row>
    <row r="228" spans="1:6">
      <c r="A228" s="5">
        <v>85</v>
      </c>
      <c r="B228" s="7">
        <f t="shared" si="25"/>
        <v>118659.05723401434</v>
      </c>
      <c r="C228" s="7">
        <f t="shared" si="26"/>
        <v>1405.34</v>
      </c>
      <c r="D228" s="7">
        <f t="shared" si="27"/>
        <v>321.36828000878887</v>
      </c>
      <c r="E228" s="7">
        <f t="shared" si="28"/>
        <v>1083.9717199912111</v>
      </c>
      <c r="F228" s="7">
        <f t="shared" si="29"/>
        <v>117575.08551402313</v>
      </c>
    </row>
    <row r="229" spans="1:6">
      <c r="A229" s="5">
        <v>86</v>
      </c>
      <c r="B229" s="7">
        <f t="shared" si="25"/>
        <v>117575.08551402313</v>
      </c>
      <c r="C229" s="7">
        <f t="shared" si="26"/>
        <v>1405.34</v>
      </c>
      <c r="D229" s="7">
        <f t="shared" si="27"/>
        <v>318.432523267146</v>
      </c>
      <c r="E229" s="7">
        <f t="shared" si="28"/>
        <v>1086.9074767328539</v>
      </c>
      <c r="F229" s="7">
        <f t="shared" si="29"/>
        <v>116488.17803729027</v>
      </c>
    </row>
    <row r="230" spans="1:6">
      <c r="A230" s="5">
        <v>87</v>
      </c>
      <c r="B230" s="7">
        <f t="shared" si="25"/>
        <v>116488.17803729027</v>
      </c>
      <c r="C230" s="7">
        <f t="shared" si="26"/>
        <v>1405.34</v>
      </c>
      <c r="D230" s="7">
        <f t="shared" si="27"/>
        <v>315.48881551766118</v>
      </c>
      <c r="E230" s="7">
        <f t="shared" si="28"/>
        <v>1089.8511844823388</v>
      </c>
      <c r="F230" s="7">
        <f t="shared" si="29"/>
        <v>115398.32685280794</v>
      </c>
    </row>
    <row r="231" spans="1:6">
      <c r="A231" s="5">
        <v>88</v>
      </c>
      <c r="B231" s="7">
        <f t="shared" si="25"/>
        <v>115398.32685280794</v>
      </c>
      <c r="C231" s="7">
        <f t="shared" si="26"/>
        <v>1405.34</v>
      </c>
      <c r="D231" s="7">
        <f t="shared" si="27"/>
        <v>312.53713522635485</v>
      </c>
      <c r="E231" s="7">
        <f t="shared" si="28"/>
        <v>1092.8028647736451</v>
      </c>
      <c r="F231" s="7">
        <f t="shared" si="29"/>
        <v>114305.52398803429</v>
      </c>
    </row>
    <row r="232" spans="1:6">
      <c r="A232" s="5">
        <v>89</v>
      </c>
      <c r="B232" s="7">
        <f t="shared" si="25"/>
        <v>114305.52398803429</v>
      </c>
      <c r="C232" s="7">
        <f t="shared" si="26"/>
        <v>1405.34</v>
      </c>
      <c r="D232" s="7">
        <f t="shared" si="27"/>
        <v>309.57746080092619</v>
      </c>
      <c r="E232" s="7">
        <f t="shared" si="28"/>
        <v>1095.7625391990737</v>
      </c>
      <c r="F232" s="7">
        <f t="shared" si="29"/>
        <v>113209.76144883521</v>
      </c>
    </row>
    <row r="233" spans="1:6">
      <c r="A233" s="5">
        <v>90</v>
      </c>
      <c r="B233" s="7">
        <f t="shared" si="25"/>
        <v>113209.76144883521</v>
      </c>
      <c r="C233" s="7">
        <f t="shared" si="26"/>
        <v>1405.34</v>
      </c>
      <c r="D233" s="7">
        <f t="shared" si="27"/>
        <v>306.60977059059536</v>
      </c>
      <c r="E233" s="7">
        <f t="shared" si="28"/>
        <v>1098.7302294094045</v>
      </c>
      <c r="F233" s="7">
        <f t="shared" si="29"/>
        <v>112111.0312194258</v>
      </c>
    </row>
    <row r="234" spans="1:6">
      <c r="A234" s="5">
        <v>91</v>
      </c>
      <c r="B234" s="7">
        <f t="shared" si="25"/>
        <v>112111.0312194258</v>
      </c>
      <c r="C234" s="7">
        <f t="shared" si="26"/>
        <v>1405.34</v>
      </c>
      <c r="D234" s="7">
        <f t="shared" si="27"/>
        <v>303.63404288594489</v>
      </c>
      <c r="E234" s="7">
        <f t="shared" si="28"/>
        <v>1101.7059571140551</v>
      </c>
      <c r="F234" s="7">
        <f t="shared" si="29"/>
        <v>111009.32526231174</v>
      </c>
    </row>
    <row r="235" spans="1:6">
      <c r="A235" s="5">
        <v>92</v>
      </c>
      <c r="B235" s="7">
        <f t="shared" si="25"/>
        <v>111009.32526231174</v>
      </c>
      <c r="C235" s="7">
        <f t="shared" si="26"/>
        <v>1405.34</v>
      </c>
      <c r="D235" s="7">
        <f t="shared" si="27"/>
        <v>300.65025591876099</v>
      </c>
      <c r="E235" s="7">
        <f t="shared" si="28"/>
        <v>1104.689744081239</v>
      </c>
      <c r="F235" s="7">
        <f t="shared" si="29"/>
        <v>109904.6355182305</v>
      </c>
    </row>
    <row r="236" spans="1:6">
      <c r="A236" s="5">
        <v>93</v>
      </c>
      <c r="B236" s="7">
        <f t="shared" si="25"/>
        <v>109904.6355182305</v>
      </c>
      <c r="C236" s="7">
        <f t="shared" si="26"/>
        <v>1405.34</v>
      </c>
      <c r="D236" s="7">
        <f t="shared" si="27"/>
        <v>297.65838786187425</v>
      </c>
      <c r="E236" s="7">
        <f t="shared" si="28"/>
        <v>1107.6816121381257</v>
      </c>
      <c r="F236" s="7">
        <f t="shared" si="29"/>
        <v>108796.95390609237</v>
      </c>
    </row>
    <row r="237" spans="1:6">
      <c r="A237" s="5">
        <v>94</v>
      </c>
      <c r="B237" s="7">
        <f t="shared" si="25"/>
        <v>108796.95390609237</v>
      </c>
      <c r="C237" s="7">
        <f t="shared" si="26"/>
        <v>1405.34</v>
      </c>
      <c r="D237" s="7">
        <f t="shared" si="27"/>
        <v>294.65841682900015</v>
      </c>
      <c r="E237" s="7">
        <f t="shared" si="28"/>
        <v>1110.6815831709998</v>
      </c>
      <c r="F237" s="7">
        <f t="shared" si="29"/>
        <v>107686.27232292137</v>
      </c>
    </row>
    <row r="238" spans="1:6">
      <c r="A238" s="5">
        <v>95</v>
      </c>
      <c r="B238" s="7">
        <f t="shared" si="25"/>
        <v>107686.27232292137</v>
      </c>
      <c r="C238" s="7">
        <f t="shared" si="26"/>
        <v>1405.34</v>
      </c>
      <c r="D238" s="7">
        <f t="shared" si="27"/>
        <v>291.65032087457877</v>
      </c>
      <c r="E238" s="7">
        <f t="shared" si="28"/>
        <v>1113.6896791254212</v>
      </c>
      <c r="F238" s="7">
        <f t="shared" si="29"/>
        <v>106572.58264379595</v>
      </c>
    </row>
    <row r="239" spans="1:6">
      <c r="A239" s="5">
        <v>96</v>
      </c>
      <c r="B239" s="7">
        <f t="shared" si="25"/>
        <v>106572.58264379595</v>
      </c>
      <c r="C239" s="7">
        <f t="shared" si="26"/>
        <v>1405.34</v>
      </c>
      <c r="D239" s="7">
        <f t="shared" si="27"/>
        <v>288.63407799361403</v>
      </c>
      <c r="E239" s="7">
        <f t="shared" si="28"/>
        <v>1116.7059220063859</v>
      </c>
      <c r="F239" s="7">
        <f t="shared" si="29"/>
        <v>105455.87672178957</v>
      </c>
    </row>
    <row r="240" spans="1:6">
      <c r="A240" s="5">
        <v>97</v>
      </c>
      <c r="B240" s="7">
        <f t="shared" si="25"/>
        <v>105455.87672178957</v>
      </c>
      <c r="C240" s="7">
        <f t="shared" si="26"/>
        <v>1405.34</v>
      </c>
      <c r="D240" s="7">
        <f t="shared" si="27"/>
        <v>285.60966612151338</v>
      </c>
      <c r="E240" s="7">
        <f t="shared" si="28"/>
        <v>1119.7303338784866</v>
      </c>
      <c r="F240" s="7">
        <f t="shared" si="29"/>
        <v>104336.14638791108</v>
      </c>
    </row>
    <row r="241" spans="1:6">
      <c r="A241" s="5">
        <v>98</v>
      </c>
      <c r="B241" s="7">
        <f t="shared" si="25"/>
        <v>104336.14638791108</v>
      </c>
      <c r="C241" s="7">
        <f t="shared" si="26"/>
        <v>1405.34</v>
      </c>
      <c r="D241" s="7">
        <f t="shared" si="27"/>
        <v>282.57706313392583</v>
      </c>
      <c r="E241" s="7">
        <f t="shared" si="28"/>
        <v>1122.7629368660741</v>
      </c>
      <c r="F241" s="7">
        <f t="shared" si="29"/>
        <v>103213.38345104501</v>
      </c>
    </row>
    <row r="242" spans="1:6">
      <c r="A242" s="5">
        <v>99</v>
      </c>
      <c r="B242" s="7">
        <f t="shared" si="25"/>
        <v>103213.38345104501</v>
      </c>
      <c r="C242" s="7">
        <f t="shared" si="26"/>
        <v>1405.34</v>
      </c>
      <c r="D242" s="7">
        <f t="shared" si="27"/>
        <v>279.53624684658024</v>
      </c>
      <c r="E242" s="7">
        <f t="shared" si="28"/>
        <v>1125.8037531534196</v>
      </c>
      <c r="F242" s="7">
        <f t="shared" si="29"/>
        <v>102087.57969789159</v>
      </c>
    </row>
    <row r="243" spans="1:6">
      <c r="A243" s="5">
        <v>100</v>
      </c>
      <c r="B243" s="7">
        <f t="shared" si="25"/>
        <v>102087.57969789159</v>
      </c>
      <c r="C243" s="7">
        <f t="shared" si="26"/>
        <v>1405.34</v>
      </c>
      <c r="D243" s="7">
        <f t="shared" si="27"/>
        <v>276.48719501512306</v>
      </c>
      <c r="E243" s="7">
        <f t="shared" si="28"/>
        <v>1128.8528049848769</v>
      </c>
      <c r="F243" s="7">
        <f t="shared" si="29"/>
        <v>100958.72689290671</v>
      </c>
    </row>
    <row r="244" spans="1:6">
      <c r="A244" s="5">
        <v>101</v>
      </c>
      <c r="B244" s="7">
        <f t="shared" si="25"/>
        <v>100958.72689290671</v>
      </c>
      <c r="C244" s="7">
        <f t="shared" si="26"/>
        <v>1405.34</v>
      </c>
      <c r="D244" s="7">
        <f t="shared" si="27"/>
        <v>273.42988533495566</v>
      </c>
      <c r="E244" s="7">
        <f t="shared" si="28"/>
        <v>1131.9101146650441</v>
      </c>
      <c r="F244" s="7">
        <f t="shared" si="29"/>
        <v>99826.816778241657</v>
      </c>
    </row>
    <row r="245" spans="1:6">
      <c r="A245" s="5">
        <v>102</v>
      </c>
      <c r="B245" s="7">
        <f t="shared" si="25"/>
        <v>99826.816778241657</v>
      </c>
      <c r="C245" s="7">
        <f t="shared" si="26"/>
        <v>1405.34</v>
      </c>
      <c r="D245" s="7">
        <f t="shared" si="27"/>
        <v>270.36429544107119</v>
      </c>
      <c r="E245" s="7">
        <f t="shared" si="28"/>
        <v>1134.9757045589288</v>
      </c>
      <c r="F245" s="7">
        <f t="shared" si="29"/>
        <v>98691.841073682721</v>
      </c>
    </row>
    <row r="246" spans="1:6">
      <c r="A246" s="5">
        <v>103</v>
      </c>
      <c r="B246" s="7">
        <f t="shared" si="25"/>
        <v>98691.841073682721</v>
      </c>
      <c r="C246" s="7">
        <f t="shared" si="26"/>
        <v>1405.34</v>
      </c>
      <c r="D246" s="7">
        <f t="shared" si="27"/>
        <v>267.29040290789072</v>
      </c>
      <c r="E246" s="7">
        <f t="shared" si="28"/>
        <v>1138.0495970921093</v>
      </c>
      <c r="F246" s="7">
        <f t="shared" si="29"/>
        <v>97553.791476590617</v>
      </c>
    </row>
    <row r="247" spans="1:6">
      <c r="A247" s="5">
        <v>104</v>
      </c>
      <c r="B247" s="7">
        <f t="shared" si="25"/>
        <v>97553.791476590617</v>
      </c>
      <c r="C247" s="7">
        <f t="shared" si="26"/>
        <v>1405.34</v>
      </c>
      <c r="D247" s="7">
        <f t="shared" si="27"/>
        <v>264.20818524909959</v>
      </c>
      <c r="E247" s="7">
        <f t="shared" si="28"/>
        <v>1141.1318147509003</v>
      </c>
      <c r="F247" s="7">
        <f t="shared" si="29"/>
        <v>96412.659661839716</v>
      </c>
    </row>
    <row r="248" spans="1:6">
      <c r="A248" s="5">
        <v>105</v>
      </c>
      <c r="B248" s="7">
        <f t="shared" si="25"/>
        <v>96412.659661839716</v>
      </c>
      <c r="C248" s="7">
        <f t="shared" si="26"/>
        <v>1405.34</v>
      </c>
      <c r="D248" s="7">
        <f t="shared" si="27"/>
        <v>261.11761991748256</v>
      </c>
      <c r="E248" s="7">
        <f t="shared" si="28"/>
        <v>1144.2223800825172</v>
      </c>
      <c r="F248" s="7">
        <f t="shared" si="29"/>
        <v>95268.4372817572</v>
      </c>
    </row>
    <row r="249" spans="1:6">
      <c r="A249" s="5">
        <v>106</v>
      </c>
      <c r="B249" s="7">
        <f t="shared" si="25"/>
        <v>95268.4372817572</v>
      </c>
      <c r="C249" s="7">
        <f t="shared" si="26"/>
        <v>1405.34</v>
      </c>
      <c r="D249" s="7">
        <f t="shared" si="27"/>
        <v>258.01868430475912</v>
      </c>
      <c r="E249" s="7">
        <f t="shared" si="28"/>
        <v>1147.3213156952409</v>
      </c>
      <c r="F249" s="7">
        <f t="shared" si="29"/>
        <v>94121.11596606196</v>
      </c>
    </row>
    <row r="250" spans="1:6">
      <c r="A250" s="5">
        <v>107</v>
      </c>
      <c r="B250" s="7">
        <f t="shared" si="25"/>
        <v>94121.11596606196</v>
      </c>
      <c r="C250" s="7">
        <f t="shared" si="26"/>
        <v>1405.34</v>
      </c>
      <c r="D250" s="7">
        <f t="shared" si="27"/>
        <v>254.91135574141779</v>
      </c>
      <c r="E250" s="7">
        <f t="shared" si="28"/>
        <v>1150.4286442585822</v>
      </c>
      <c r="F250" s="7">
        <f t="shared" si="29"/>
        <v>92970.687321803372</v>
      </c>
    </row>
    <row r="251" spans="1:6">
      <c r="A251" s="5">
        <v>108</v>
      </c>
      <c r="B251" s="7">
        <f t="shared" si="25"/>
        <v>92970.687321803372</v>
      </c>
      <c r="C251" s="7">
        <f t="shared" si="26"/>
        <v>1405.34</v>
      </c>
      <c r="D251" s="7">
        <f t="shared" si="27"/>
        <v>251.7956114965508</v>
      </c>
      <c r="E251" s="7">
        <f t="shared" si="28"/>
        <v>1153.5443885034492</v>
      </c>
      <c r="F251" s="7">
        <f t="shared" si="29"/>
        <v>91817.142933299925</v>
      </c>
    </row>
    <row r="252" spans="1:6">
      <c r="A252" s="5">
        <v>109</v>
      </c>
      <c r="B252" s="7">
        <f t="shared" si="25"/>
        <v>91817.142933299925</v>
      </c>
      <c r="C252" s="7">
        <f t="shared" si="26"/>
        <v>1405.34</v>
      </c>
      <c r="D252" s="7">
        <f t="shared" si="27"/>
        <v>248.67142877768731</v>
      </c>
      <c r="E252" s="7">
        <f t="shared" si="28"/>
        <v>1156.6685712223125</v>
      </c>
      <c r="F252" s="7">
        <f t="shared" si="29"/>
        <v>90660.474362077613</v>
      </c>
    </row>
    <row r="253" spans="1:6">
      <c r="A253" s="5">
        <v>110</v>
      </c>
      <c r="B253" s="7">
        <f t="shared" si="25"/>
        <v>90660.474362077613</v>
      </c>
      <c r="C253" s="7">
        <f t="shared" si="26"/>
        <v>1405.34</v>
      </c>
      <c r="D253" s="7">
        <f t="shared" si="27"/>
        <v>245.53878473062687</v>
      </c>
      <c r="E253" s="7">
        <f t="shared" si="28"/>
        <v>1159.801215269373</v>
      </c>
      <c r="F253" s="7">
        <f t="shared" si="29"/>
        <v>89500.673146808243</v>
      </c>
    </row>
    <row r="254" spans="1:6">
      <c r="A254" s="5">
        <v>111</v>
      </c>
      <c r="B254" s="7">
        <f t="shared" si="25"/>
        <v>89500.673146808243</v>
      </c>
      <c r="C254" s="7">
        <f t="shared" si="26"/>
        <v>1405.34</v>
      </c>
      <c r="D254" s="7">
        <f t="shared" si="27"/>
        <v>242.39765643927231</v>
      </c>
      <c r="E254" s="7">
        <f t="shared" si="28"/>
        <v>1162.9423435607275</v>
      </c>
      <c r="F254" s="7">
        <f t="shared" si="29"/>
        <v>88337.730803247512</v>
      </c>
    </row>
    <row r="255" spans="1:6">
      <c r="A255" s="5">
        <v>112</v>
      </c>
      <c r="B255" s="7">
        <f t="shared" si="25"/>
        <v>88337.730803247512</v>
      </c>
      <c r="C255" s="7">
        <f t="shared" si="26"/>
        <v>1405.34</v>
      </c>
      <c r="D255" s="7">
        <f t="shared" si="27"/>
        <v>239.24802092546201</v>
      </c>
      <c r="E255" s="7">
        <f t="shared" si="28"/>
        <v>1166.0919790745379</v>
      </c>
      <c r="F255" s="7">
        <f t="shared" si="29"/>
        <v>87171.638824172973</v>
      </c>
    </row>
    <row r="256" spans="1:6">
      <c r="A256" s="5">
        <v>113</v>
      </c>
      <c r="B256" s="7">
        <f t="shared" si="25"/>
        <v>87171.638824172973</v>
      </c>
      <c r="C256" s="7">
        <f t="shared" si="26"/>
        <v>1405.34</v>
      </c>
      <c r="D256" s="7">
        <f t="shared" si="27"/>
        <v>236.0898551488018</v>
      </c>
      <c r="E256" s="7">
        <f t="shared" si="28"/>
        <v>1169.250144851198</v>
      </c>
      <c r="F256" s="7">
        <f t="shared" si="29"/>
        <v>86002.388679321768</v>
      </c>
    </row>
    <row r="257" spans="1:6">
      <c r="A257" s="5">
        <v>114</v>
      </c>
      <c r="B257" s="7">
        <f t="shared" si="25"/>
        <v>86002.388679321768</v>
      </c>
      <c r="C257" s="7">
        <f t="shared" si="26"/>
        <v>1405.34</v>
      </c>
      <c r="D257" s="7">
        <f t="shared" si="27"/>
        <v>232.92313600649643</v>
      </c>
      <c r="E257" s="7">
        <f t="shared" si="28"/>
        <v>1172.4168639935035</v>
      </c>
      <c r="F257" s="7">
        <f t="shared" si="29"/>
        <v>84829.971815328259</v>
      </c>
    </row>
    <row r="258" spans="1:6">
      <c r="A258" s="5">
        <v>115</v>
      </c>
      <c r="B258" s="7">
        <f t="shared" si="25"/>
        <v>84829.971815328259</v>
      </c>
      <c r="C258" s="7">
        <f t="shared" si="26"/>
        <v>1405.34</v>
      </c>
      <c r="D258" s="7">
        <f t="shared" si="27"/>
        <v>229.74784033318073</v>
      </c>
      <c r="E258" s="7">
        <f t="shared" si="28"/>
        <v>1175.5921596668193</v>
      </c>
      <c r="F258" s="7">
        <f t="shared" si="29"/>
        <v>83654.37965566144</v>
      </c>
    </row>
    <row r="259" spans="1:6">
      <c r="A259" s="5">
        <v>116</v>
      </c>
      <c r="B259" s="7">
        <f t="shared" si="25"/>
        <v>83654.37965566144</v>
      </c>
      <c r="C259" s="7">
        <f t="shared" si="26"/>
        <v>1405.34</v>
      </c>
      <c r="D259" s="7">
        <f t="shared" si="27"/>
        <v>226.56394490074976</v>
      </c>
      <c r="E259" s="7">
        <f t="shared" si="28"/>
        <v>1178.7760550992502</v>
      </c>
      <c r="F259" s="7">
        <f t="shared" si="29"/>
        <v>82475.603600562186</v>
      </c>
    </row>
    <row r="260" spans="1:6">
      <c r="A260" s="5">
        <v>117</v>
      </c>
      <c r="B260" s="7">
        <f t="shared" si="25"/>
        <v>82475.603600562186</v>
      </c>
      <c r="C260" s="7">
        <f t="shared" si="26"/>
        <v>1405.34</v>
      </c>
      <c r="D260" s="7">
        <f t="shared" si="27"/>
        <v>223.37142641818926</v>
      </c>
      <c r="E260" s="7">
        <f t="shared" si="28"/>
        <v>1181.9685735818107</v>
      </c>
      <c r="F260" s="7">
        <f t="shared" si="29"/>
        <v>81293.635026980381</v>
      </c>
    </row>
    <row r="261" spans="1:6">
      <c r="A261" s="5">
        <v>118</v>
      </c>
      <c r="B261" s="7">
        <f t="shared" si="25"/>
        <v>81293.635026980381</v>
      </c>
      <c r="C261" s="7">
        <f t="shared" si="26"/>
        <v>1405.34</v>
      </c>
      <c r="D261" s="7">
        <f t="shared" si="27"/>
        <v>220.1702615314052</v>
      </c>
      <c r="E261" s="7">
        <f t="shared" si="28"/>
        <v>1185.1697384685947</v>
      </c>
      <c r="F261" s="7">
        <f t="shared" si="29"/>
        <v>80108.465288511783</v>
      </c>
    </row>
    <row r="262" spans="1:6">
      <c r="A262" s="5">
        <v>119</v>
      </c>
      <c r="B262" s="7">
        <f t="shared" si="25"/>
        <v>80108.465288511783</v>
      </c>
      <c r="C262" s="7">
        <f t="shared" si="26"/>
        <v>1405.34</v>
      </c>
      <c r="D262" s="7">
        <f t="shared" si="27"/>
        <v>216.96042682305276</v>
      </c>
      <c r="E262" s="7">
        <f t="shared" si="28"/>
        <v>1188.3795731769471</v>
      </c>
      <c r="F262" s="7">
        <f t="shared" si="29"/>
        <v>78920.085715334833</v>
      </c>
    </row>
    <row r="263" spans="1:6">
      <c r="A263" s="5">
        <v>120</v>
      </c>
      <c r="B263" s="7">
        <f t="shared" si="25"/>
        <v>78920.085715334833</v>
      </c>
      <c r="C263" s="7">
        <f t="shared" si="26"/>
        <v>1405.34</v>
      </c>
      <c r="D263" s="7">
        <f t="shared" si="27"/>
        <v>213.74189881236518</v>
      </c>
      <c r="E263" s="7">
        <f t="shared" si="28"/>
        <v>1191.5981011876347</v>
      </c>
      <c r="F263" s="7">
        <f t="shared" si="29"/>
        <v>77728.487614147205</v>
      </c>
    </row>
    <row r="264" spans="1:6">
      <c r="A264" s="5">
        <v>121</v>
      </c>
      <c r="B264" s="7">
        <f t="shared" si="25"/>
        <v>77728.487614147205</v>
      </c>
      <c r="C264" s="7">
        <f t="shared" si="26"/>
        <v>1405.34</v>
      </c>
      <c r="D264" s="7">
        <f t="shared" si="27"/>
        <v>210.51465395498201</v>
      </c>
      <c r="E264" s="7">
        <f t="shared" si="28"/>
        <v>1194.8253460450178</v>
      </c>
      <c r="F264" s="7">
        <f t="shared" si="29"/>
        <v>76533.662268102184</v>
      </c>
    </row>
    <row r="265" spans="1:6">
      <c r="A265" s="5">
        <v>122</v>
      </c>
      <c r="B265" s="7">
        <f t="shared" si="25"/>
        <v>76533.662268102184</v>
      </c>
      <c r="C265" s="7">
        <f t="shared" si="26"/>
        <v>1405.34</v>
      </c>
      <c r="D265" s="7">
        <f t="shared" si="27"/>
        <v>207.27866864277675</v>
      </c>
      <c r="E265" s="7">
        <f t="shared" si="28"/>
        <v>1198.0613313572233</v>
      </c>
      <c r="F265" s="7">
        <f t="shared" si="29"/>
        <v>75335.600936744959</v>
      </c>
    </row>
    <row r="266" spans="1:6">
      <c r="A266" s="5">
        <v>123</v>
      </c>
      <c r="B266" s="7">
        <f t="shared" si="25"/>
        <v>75335.600936744959</v>
      </c>
      <c r="C266" s="7">
        <f t="shared" si="26"/>
        <v>1405.34</v>
      </c>
      <c r="D266" s="7">
        <f t="shared" si="27"/>
        <v>204.03391920368426</v>
      </c>
      <c r="E266" s="7">
        <f t="shared" si="28"/>
        <v>1201.3060807963157</v>
      </c>
      <c r="F266" s="7">
        <f t="shared" si="29"/>
        <v>74134.294855948639</v>
      </c>
    </row>
    <row r="267" spans="1:6">
      <c r="A267" s="5">
        <v>124</v>
      </c>
      <c r="B267" s="7">
        <f t="shared" si="25"/>
        <v>74134.294855948639</v>
      </c>
      <c r="C267" s="7">
        <f t="shared" si="26"/>
        <v>1405.34</v>
      </c>
      <c r="D267" s="7">
        <f t="shared" si="27"/>
        <v>200.78038190152756</v>
      </c>
      <c r="E267" s="7">
        <f t="shared" si="28"/>
        <v>1204.5596180984724</v>
      </c>
      <c r="F267" s="7">
        <f t="shared" si="29"/>
        <v>72929.735237850167</v>
      </c>
    </row>
    <row r="268" spans="1:6">
      <c r="A268" s="5">
        <v>125</v>
      </c>
      <c r="B268" s="7">
        <f t="shared" si="25"/>
        <v>72929.735237850167</v>
      </c>
      <c r="C268" s="7">
        <f t="shared" si="26"/>
        <v>1405.34</v>
      </c>
      <c r="D268" s="7">
        <f t="shared" si="27"/>
        <v>197.51803293584422</v>
      </c>
      <c r="E268" s="7">
        <f t="shared" si="28"/>
        <v>1207.8219670641556</v>
      </c>
      <c r="F268" s="7">
        <f t="shared" si="29"/>
        <v>71721.913270786012</v>
      </c>
    </row>
    <row r="269" spans="1:6">
      <c r="A269" s="5">
        <v>126</v>
      </c>
      <c r="B269" s="7">
        <f t="shared" si="25"/>
        <v>71721.913270786012</v>
      </c>
      <c r="C269" s="7">
        <f t="shared" si="26"/>
        <v>1405.34</v>
      </c>
      <c r="D269" s="7">
        <f t="shared" si="27"/>
        <v>194.24684844171213</v>
      </c>
      <c r="E269" s="7">
        <f t="shared" si="28"/>
        <v>1211.0931515582879</v>
      </c>
      <c r="F269" s="7">
        <f t="shared" si="29"/>
        <v>70510.820119227719</v>
      </c>
    </row>
    <row r="270" spans="1:6">
      <c r="A270" s="5">
        <v>127</v>
      </c>
      <c r="B270" s="7">
        <f t="shared" si="25"/>
        <v>70510.820119227719</v>
      </c>
      <c r="C270" s="7">
        <f t="shared" si="26"/>
        <v>1405.34</v>
      </c>
      <c r="D270" s="7">
        <f t="shared" si="27"/>
        <v>190.96680448957508</v>
      </c>
      <c r="E270" s="7">
        <f t="shared" si="28"/>
        <v>1214.3731955104249</v>
      </c>
      <c r="F270" s="7">
        <f t="shared" si="29"/>
        <v>69296.446923717289</v>
      </c>
    </row>
    <row r="271" spans="1:6">
      <c r="A271" s="5">
        <v>128</v>
      </c>
      <c r="B271" s="7">
        <f t="shared" si="25"/>
        <v>69296.446923717289</v>
      </c>
      <c r="C271" s="7">
        <f t="shared" si="26"/>
        <v>1405.34</v>
      </c>
      <c r="D271" s="7">
        <f t="shared" si="27"/>
        <v>187.67787708506765</v>
      </c>
      <c r="E271" s="7">
        <f t="shared" si="28"/>
        <v>1217.6621229149323</v>
      </c>
      <c r="F271" s="7">
        <f t="shared" si="29"/>
        <v>68078.784800802357</v>
      </c>
    </row>
    <row r="272" spans="1:6">
      <c r="A272" s="5">
        <v>129</v>
      </c>
      <c r="B272" s="7">
        <f t="shared" si="25"/>
        <v>68078.784800802357</v>
      </c>
      <c r="C272" s="7">
        <f t="shared" si="26"/>
        <v>1405.34</v>
      </c>
      <c r="D272" s="7">
        <f t="shared" si="27"/>
        <v>184.38004216883974</v>
      </c>
      <c r="E272" s="7">
        <f t="shared" si="28"/>
        <v>1220.9599578311602</v>
      </c>
      <c r="F272" s="7">
        <f t="shared" si="29"/>
        <v>66857.824842971197</v>
      </c>
    </row>
    <row r="273" spans="1:6">
      <c r="A273" s="5">
        <v>130</v>
      </c>
      <c r="B273" s="7">
        <f t="shared" si="25"/>
        <v>66857.824842971197</v>
      </c>
      <c r="C273" s="7">
        <f t="shared" si="26"/>
        <v>1405.34</v>
      </c>
      <c r="D273" s="7">
        <f t="shared" si="27"/>
        <v>181.07327561638033</v>
      </c>
      <c r="E273" s="7">
        <f t="shared" si="28"/>
        <v>1224.2667243836195</v>
      </c>
      <c r="F273" s="7">
        <f t="shared" si="29"/>
        <v>65633.558118587578</v>
      </c>
    </row>
    <row r="274" spans="1:6">
      <c r="A274" s="5">
        <v>131</v>
      </c>
      <c r="B274" s="7">
        <f t="shared" ref="B274:B323" si="30">F273</f>
        <v>65633.558118587578</v>
      </c>
      <c r="C274" s="7">
        <f t="shared" ref="C274:C323" si="31">1405.34</f>
        <v>1405.34</v>
      </c>
      <c r="D274" s="7">
        <f t="shared" ref="D274:D323" si="32">B274*3.25%/12</f>
        <v>177.75755323784134</v>
      </c>
      <c r="E274" s="7">
        <f t="shared" ref="E274:E323" si="33">C274-D274</f>
        <v>1227.5824467621585</v>
      </c>
      <c r="F274" s="7">
        <f t="shared" ref="F274:F323" si="34">B274-E274</f>
        <v>64405.975671825421</v>
      </c>
    </row>
    <row r="275" spans="1:6">
      <c r="A275" s="5">
        <v>132</v>
      </c>
      <c r="B275" s="7">
        <f t="shared" si="30"/>
        <v>64405.975671825421</v>
      </c>
      <c r="C275" s="7">
        <f t="shared" si="31"/>
        <v>1405.34</v>
      </c>
      <c r="D275" s="7">
        <f t="shared" si="32"/>
        <v>174.43285077786052</v>
      </c>
      <c r="E275" s="7">
        <f t="shared" si="33"/>
        <v>1230.9071492221394</v>
      </c>
      <c r="F275" s="7">
        <f t="shared" si="34"/>
        <v>63175.06852260328</v>
      </c>
    </row>
    <row r="276" spans="1:6">
      <c r="A276" s="5">
        <v>133</v>
      </c>
      <c r="B276" s="7">
        <f t="shared" si="30"/>
        <v>63175.06852260328</v>
      </c>
      <c r="C276" s="7">
        <f t="shared" si="31"/>
        <v>1405.34</v>
      </c>
      <c r="D276" s="7">
        <f t="shared" si="32"/>
        <v>171.09914391538391</v>
      </c>
      <c r="E276" s="7">
        <f t="shared" si="33"/>
        <v>1234.2408560846161</v>
      </c>
      <c r="F276" s="7">
        <f t="shared" si="34"/>
        <v>61940.827666518664</v>
      </c>
    </row>
    <row r="277" spans="1:6">
      <c r="A277" s="5">
        <v>134</v>
      </c>
      <c r="B277" s="7">
        <f t="shared" si="30"/>
        <v>61940.827666518664</v>
      </c>
      <c r="C277" s="7">
        <f t="shared" si="31"/>
        <v>1405.34</v>
      </c>
      <c r="D277" s="7">
        <f t="shared" si="32"/>
        <v>167.75640826348805</v>
      </c>
      <c r="E277" s="7">
        <f t="shared" si="33"/>
        <v>1237.5835917365118</v>
      </c>
      <c r="F277" s="7">
        <f t="shared" si="34"/>
        <v>60703.244074782153</v>
      </c>
    </row>
    <row r="278" spans="1:6">
      <c r="A278" s="5">
        <v>135</v>
      </c>
      <c r="B278" s="7">
        <f t="shared" si="30"/>
        <v>60703.244074782153</v>
      </c>
      <c r="C278" s="7">
        <f t="shared" si="31"/>
        <v>1405.34</v>
      </c>
      <c r="D278" s="7">
        <f t="shared" si="32"/>
        <v>164.40461936920167</v>
      </c>
      <c r="E278" s="7">
        <f t="shared" si="33"/>
        <v>1240.9353806307981</v>
      </c>
      <c r="F278" s="7">
        <f t="shared" si="34"/>
        <v>59462.308694151354</v>
      </c>
    </row>
    <row r="279" spans="1:6">
      <c r="A279" s="5">
        <v>136</v>
      </c>
      <c r="B279" s="7">
        <f t="shared" si="30"/>
        <v>59462.308694151354</v>
      </c>
      <c r="C279" s="7">
        <f t="shared" si="31"/>
        <v>1405.34</v>
      </c>
      <c r="D279" s="7">
        <f t="shared" si="32"/>
        <v>161.0437527133266</v>
      </c>
      <c r="E279" s="7">
        <f t="shared" si="33"/>
        <v>1244.2962472866734</v>
      </c>
      <c r="F279" s="7">
        <f t="shared" si="34"/>
        <v>58218.012446864683</v>
      </c>
    </row>
    <row r="280" spans="1:6">
      <c r="A280" s="5">
        <v>137</v>
      </c>
      <c r="B280" s="7">
        <f t="shared" si="30"/>
        <v>58218.012446864683</v>
      </c>
      <c r="C280" s="7">
        <f t="shared" si="31"/>
        <v>1405.34</v>
      </c>
      <c r="D280" s="7">
        <f t="shared" si="32"/>
        <v>157.6737837102585</v>
      </c>
      <c r="E280" s="7">
        <f t="shared" si="33"/>
        <v>1247.6662162897414</v>
      </c>
      <c r="F280" s="7">
        <f t="shared" si="34"/>
        <v>56970.346230574942</v>
      </c>
    </row>
    <row r="281" spans="1:6">
      <c r="A281" s="5">
        <v>138</v>
      </c>
      <c r="B281" s="7">
        <f t="shared" si="30"/>
        <v>56970.346230574942</v>
      </c>
      <c r="C281" s="7">
        <f t="shared" si="31"/>
        <v>1405.34</v>
      </c>
      <c r="D281" s="7">
        <f t="shared" si="32"/>
        <v>154.29468770780713</v>
      </c>
      <c r="E281" s="7">
        <f t="shared" si="33"/>
        <v>1251.0453122921929</v>
      </c>
      <c r="F281" s="7">
        <f t="shared" si="34"/>
        <v>55719.300918282752</v>
      </c>
    </row>
    <row r="282" spans="1:6">
      <c r="A282" s="5">
        <v>139</v>
      </c>
      <c r="B282" s="7">
        <f t="shared" si="30"/>
        <v>55719.300918282752</v>
      </c>
      <c r="C282" s="7">
        <f t="shared" si="31"/>
        <v>1405.34</v>
      </c>
      <c r="D282" s="7">
        <f t="shared" si="32"/>
        <v>150.90643998701577</v>
      </c>
      <c r="E282" s="7">
        <f t="shared" si="33"/>
        <v>1254.4335600129841</v>
      </c>
      <c r="F282" s="7">
        <f t="shared" si="34"/>
        <v>54464.867358269767</v>
      </c>
    </row>
    <row r="283" spans="1:6">
      <c r="A283" s="5">
        <v>140</v>
      </c>
      <c r="B283" s="7">
        <f t="shared" si="30"/>
        <v>54464.867358269767</v>
      </c>
      <c r="C283" s="7">
        <f t="shared" si="31"/>
        <v>1405.34</v>
      </c>
      <c r="D283" s="7">
        <f t="shared" si="32"/>
        <v>147.50901576198063</v>
      </c>
      <c r="E283" s="7">
        <f t="shared" si="33"/>
        <v>1257.8309842380193</v>
      </c>
      <c r="F283" s="7">
        <f t="shared" si="34"/>
        <v>53207.036374031748</v>
      </c>
    </row>
    <row r="284" spans="1:6">
      <c r="A284" s="5">
        <v>141</v>
      </c>
      <c r="B284" s="7">
        <f t="shared" si="30"/>
        <v>53207.036374031748</v>
      </c>
      <c r="C284" s="7">
        <f t="shared" si="31"/>
        <v>1405.34</v>
      </c>
      <c r="D284" s="7">
        <f t="shared" si="32"/>
        <v>144.10239017966933</v>
      </c>
      <c r="E284" s="7">
        <f t="shared" si="33"/>
        <v>1261.2376098203306</v>
      </c>
      <c r="F284" s="7">
        <f t="shared" si="34"/>
        <v>51945.798764211417</v>
      </c>
    </row>
    <row r="285" spans="1:6">
      <c r="A285" s="5">
        <v>142</v>
      </c>
      <c r="B285" s="7">
        <f t="shared" si="30"/>
        <v>51945.798764211417</v>
      </c>
      <c r="C285" s="7">
        <f t="shared" si="31"/>
        <v>1405.34</v>
      </c>
      <c r="D285" s="7">
        <f t="shared" si="32"/>
        <v>140.68653831973924</v>
      </c>
      <c r="E285" s="7">
        <f t="shared" si="33"/>
        <v>1264.6534616802608</v>
      </c>
      <c r="F285" s="7">
        <f t="shared" si="34"/>
        <v>50681.145302531157</v>
      </c>
    </row>
    <row r="286" spans="1:6">
      <c r="A286" s="5">
        <v>143</v>
      </c>
      <c r="B286" s="7">
        <f t="shared" si="30"/>
        <v>50681.145302531157</v>
      </c>
      <c r="C286" s="7">
        <f t="shared" si="31"/>
        <v>1405.34</v>
      </c>
      <c r="D286" s="7">
        <f t="shared" si="32"/>
        <v>137.26143519435522</v>
      </c>
      <c r="E286" s="7">
        <f t="shared" si="33"/>
        <v>1268.0785648056446</v>
      </c>
      <c r="F286" s="7">
        <f t="shared" si="34"/>
        <v>49413.066737725509</v>
      </c>
    </row>
    <row r="287" spans="1:6">
      <c r="A287" s="5">
        <v>144</v>
      </c>
      <c r="B287" s="7">
        <f t="shared" si="30"/>
        <v>49413.066737725509</v>
      </c>
      <c r="C287" s="7">
        <f t="shared" si="31"/>
        <v>1405.34</v>
      </c>
      <c r="D287" s="7">
        <f t="shared" si="32"/>
        <v>133.82705574800659</v>
      </c>
      <c r="E287" s="7">
        <f t="shared" si="33"/>
        <v>1271.5129442519933</v>
      </c>
      <c r="F287" s="7">
        <f t="shared" si="34"/>
        <v>48141.553793473518</v>
      </c>
    </row>
    <row r="288" spans="1:6">
      <c r="A288" s="5">
        <v>145</v>
      </c>
      <c r="B288" s="7">
        <f t="shared" si="30"/>
        <v>48141.553793473518</v>
      </c>
      <c r="C288" s="7">
        <f t="shared" si="31"/>
        <v>1405.34</v>
      </c>
      <c r="D288" s="7">
        <f t="shared" si="32"/>
        <v>130.38337485732413</v>
      </c>
      <c r="E288" s="7">
        <f t="shared" si="33"/>
        <v>1274.9566251426759</v>
      </c>
      <c r="F288" s="7">
        <f t="shared" si="34"/>
        <v>46866.597168330845</v>
      </c>
    </row>
    <row r="289" spans="1:6">
      <c r="A289" s="5">
        <v>146</v>
      </c>
      <c r="B289" s="7">
        <f t="shared" si="30"/>
        <v>46866.597168330845</v>
      </c>
      <c r="C289" s="7">
        <f t="shared" si="31"/>
        <v>1405.34</v>
      </c>
      <c r="D289" s="7">
        <f t="shared" si="32"/>
        <v>126.93036733089605</v>
      </c>
      <c r="E289" s="7">
        <f t="shared" si="33"/>
        <v>1278.4096326691038</v>
      </c>
      <c r="F289" s="7">
        <f t="shared" si="34"/>
        <v>45588.187535661738</v>
      </c>
    </row>
    <row r="290" spans="1:6">
      <c r="A290" s="5">
        <v>147</v>
      </c>
      <c r="B290" s="7">
        <f t="shared" si="30"/>
        <v>45588.187535661738</v>
      </c>
      <c r="C290" s="7">
        <f t="shared" si="31"/>
        <v>1405.34</v>
      </c>
      <c r="D290" s="7">
        <f t="shared" si="32"/>
        <v>123.46800790908388</v>
      </c>
      <c r="E290" s="7">
        <f t="shared" si="33"/>
        <v>1281.8719920909161</v>
      </c>
      <c r="F290" s="7">
        <f t="shared" si="34"/>
        <v>44306.315543570825</v>
      </c>
    </row>
    <row r="291" spans="1:6">
      <c r="A291" s="5">
        <v>148</v>
      </c>
      <c r="B291" s="7">
        <f t="shared" si="30"/>
        <v>44306.315543570825</v>
      </c>
      <c r="C291" s="7">
        <f t="shared" si="31"/>
        <v>1405.34</v>
      </c>
      <c r="D291" s="7">
        <f t="shared" si="32"/>
        <v>119.99627126383764</v>
      </c>
      <c r="E291" s="7">
        <f t="shared" si="33"/>
        <v>1285.3437287361623</v>
      </c>
      <c r="F291" s="7">
        <f t="shared" si="34"/>
        <v>43020.971814834666</v>
      </c>
    </row>
    <row r="292" spans="1:6">
      <c r="A292" s="5">
        <v>149</v>
      </c>
      <c r="B292" s="7">
        <f t="shared" si="30"/>
        <v>43020.971814834666</v>
      </c>
      <c r="C292" s="7">
        <f t="shared" si="31"/>
        <v>1405.34</v>
      </c>
      <c r="D292" s="7">
        <f t="shared" si="32"/>
        <v>116.51513199851057</v>
      </c>
      <c r="E292" s="7">
        <f t="shared" si="33"/>
        <v>1288.8248680014894</v>
      </c>
      <c r="F292" s="7">
        <f t="shared" si="34"/>
        <v>41732.146946833178</v>
      </c>
    </row>
    <row r="293" spans="1:6">
      <c r="A293" s="5">
        <v>150</v>
      </c>
      <c r="B293" s="7">
        <f t="shared" si="30"/>
        <v>41732.146946833178</v>
      </c>
      <c r="C293" s="7">
        <f t="shared" si="31"/>
        <v>1405.34</v>
      </c>
      <c r="D293" s="7">
        <f t="shared" si="32"/>
        <v>113.02456464767319</v>
      </c>
      <c r="E293" s="7">
        <f t="shared" si="33"/>
        <v>1292.3154353523266</v>
      </c>
      <c r="F293" s="7">
        <f t="shared" si="34"/>
        <v>40439.83151148085</v>
      </c>
    </row>
    <row r="294" spans="1:6">
      <c r="A294" s="5">
        <v>151</v>
      </c>
      <c r="B294" s="7">
        <f t="shared" si="30"/>
        <v>40439.83151148085</v>
      </c>
      <c r="C294" s="7">
        <f t="shared" si="31"/>
        <v>1405.34</v>
      </c>
      <c r="D294" s="7">
        <f t="shared" si="32"/>
        <v>109.52454367692731</v>
      </c>
      <c r="E294" s="7">
        <f t="shared" si="33"/>
        <v>1295.8154563230726</v>
      </c>
      <c r="F294" s="7">
        <f t="shared" si="34"/>
        <v>39144.016055157779</v>
      </c>
    </row>
    <row r="295" spans="1:6">
      <c r="A295" s="5">
        <v>152</v>
      </c>
      <c r="B295" s="7">
        <f t="shared" si="30"/>
        <v>39144.016055157779</v>
      </c>
      <c r="C295" s="7">
        <f t="shared" si="31"/>
        <v>1405.34</v>
      </c>
      <c r="D295" s="7">
        <f t="shared" si="32"/>
        <v>106.01504348271898</v>
      </c>
      <c r="E295" s="7">
        <f t="shared" si="33"/>
        <v>1299.324956517281</v>
      </c>
      <c r="F295" s="7">
        <f t="shared" si="34"/>
        <v>37844.691098640498</v>
      </c>
    </row>
    <row r="296" spans="1:6">
      <c r="A296" s="5">
        <v>153</v>
      </c>
      <c r="B296" s="7">
        <f t="shared" si="30"/>
        <v>37844.691098640498</v>
      </c>
      <c r="C296" s="7">
        <f t="shared" si="31"/>
        <v>1405.34</v>
      </c>
      <c r="D296" s="7">
        <f t="shared" si="32"/>
        <v>102.49603839215136</v>
      </c>
      <c r="E296" s="7">
        <f t="shared" si="33"/>
        <v>1302.8439616078485</v>
      </c>
      <c r="F296" s="7">
        <f t="shared" si="34"/>
        <v>36541.847137032652</v>
      </c>
    </row>
    <row r="297" spans="1:6">
      <c r="A297" s="5">
        <v>154</v>
      </c>
      <c r="B297" s="7">
        <f t="shared" si="30"/>
        <v>36541.847137032652</v>
      </c>
      <c r="C297" s="7">
        <f t="shared" si="31"/>
        <v>1405.34</v>
      </c>
      <c r="D297" s="7">
        <f t="shared" si="32"/>
        <v>98.967502662796775</v>
      </c>
      <c r="E297" s="7">
        <f t="shared" si="33"/>
        <v>1306.3724973372032</v>
      </c>
      <c r="F297" s="7">
        <f t="shared" si="34"/>
        <v>35235.474639695451</v>
      </c>
    </row>
    <row r="298" spans="1:6">
      <c r="A298" s="5">
        <v>155</v>
      </c>
      <c r="B298" s="7">
        <f t="shared" si="30"/>
        <v>35235.474639695451</v>
      </c>
      <c r="C298" s="7">
        <f t="shared" si="31"/>
        <v>1405.34</v>
      </c>
      <c r="D298" s="7">
        <f t="shared" si="32"/>
        <v>95.429410482508516</v>
      </c>
      <c r="E298" s="7">
        <f t="shared" si="33"/>
        <v>1309.9105895174914</v>
      </c>
      <c r="F298" s="7">
        <f t="shared" si="34"/>
        <v>33925.564050177956</v>
      </c>
    </row>
    <row r="299" spans="1:6">
      <c r="A299" s="5">
        <v>156</v>
      </c>
      <c r="B299" s="7">
        <f t="shared" si="30"/>
        <v>33925.564050177956</v>
      </c>
      <c r="C299" s="7">
        <f t="shared" si="31"/>
        <v>1405.34</v>
      </c>
      <c r="D299" s="7">
        <f t="shared" si="32"/>
        <v>91.881735969231968</v>
      </c>
      <c r="E299" s="7">
        <f t="shared" si="33"/>
        <v>1313.4582640307679</v>
      </c>
      <c r="F299" s="7">
        <f t="shared" si="34"/>
        <v>32612.105786147189</v>
      </c>
    </row>
    <row r="300" spans="1:6">
      <c r="A300" s="5">
        <v>157</v>
      </c>
      <c r="B300" s="7">
        <f t="shared" si="30"/>
        <v>32612.105786147189</v>
      </c>
      <c r="C300" s="7">
        <f t="shared" si="31"/>
        <v>1405.34</v>
      </c>
      <c r="D300" s="7">
        <f t="shared" si="32"/>
        <v>88.324453170815318</v>
      </c>
      <c r="E300" s="7">
        <f t="shared" si="33"/>
        <v>1317.0155468291846</v>
      </c>
      <c r="F300" s="7">
        <f t="shared" si="34"/>
        <v>31295.090239318004</v>
      </c>
    </row>
    <row r="301" spans="1:6">
      <c r="A301" s="5">
        <v>158</v>
      </c>
      <c r="B301" s="7">
        <f t="shared" si="30"/>
        <v>31295.090239318004</v>
      </c>
      <c r="C301" s="7">
        <f t="shared" si="31"/>
        <v>1405.34</v>
      </c>
      <c r="D301" s="7">
        <f t="shared" si="32"/>
        <v>84.757536064819604</v>
      </c>
      <c r="E301" s="7">
        <f t="shared" si="33"/>
        <v>1320.5824639351804</v>
      </c>
      <c r="F301" s="7">
        <f t="shared" si="34"/>
        <v>29974.507775382823</v>
      </c>
    </row>
    <row r="302" spans="1:6">
      <c r="A302" s="5">
        <v>159</v>
      </c>
      <c r="B302" s="7">
        <f t="shared" si="30"/>
        <v>29974.507775382823</v>
      </c>
      <c r="C302" s="7">
        <f t="shared" si="31"/>
        <v>1405.34</v>
      </c>
      <c r="D302" s="7">
        <f t="shared" si="32"/>
        <v>81.180958558328484</v>
      </c>
      <c r="E302" s="7">
        <f t="shared" si="33"/>
        <v>1324.1590414416714</v>
      </c>
      <c r="F302" s="7">
        <f t="shared" si="34"/>
        <v>28650.348733941151</v>
      </c>
    </row>
    <row r="303" spans="1:6">
      <c r="A303" s="5">
        <v>160</v>
      </c>
      <c r="B303" s="7">
        <f t="shared" si="30"/>
        <v>28650.348733941151</v>
      </c>
      <c r="C303" s="7">
        <f t="shared" si="31"/>
        <v>1405.34</v>
      </c>
      <c r="D303" s="7">
        <f t="shared" si="32"/>
        <v>77.59469448775728</v>
      </c>
      <c r="E303" s="7">
        <f t="shared" si="33"/>
        <v>1327.7453055122426</v>
      </c>
      <c r="F303" s="7">
        <f t="shared" si="34"/>
        <v>27322.603428428909</v>
      </c>
    </row>
    <row r="304" spans="1:6">
      <c r="A304" s="5">
        <v>161</v>
      </c>
      <c r="B304" s="7">
        <f t="shared" si="30"/>
        <v>27322.603428428909</v>
      </c>
      <c r="C304" s="7">
        <f t="shared" si="31"/>
        <v>1405.34</v>
      </c>
      <c r="D304" s="7">
        <f t="shared" si="32"/>
        <v>73.99871761866163</v>
      </c>
      <c r="E304" s="7">
        <f t="shared" si="33"/>
        <v>1331.3412823813383</v>
      </c>
      <c r="F304" s="7">
        <f t="shared" si="34"/>
        <v>25991.262146047571</v>
      </c>
    </row>
    <row r="305" spans="1:6">
      <c r="A305" s="5">
        <v>162</v>
      </c>
      <c r="B305" s="7">
        <f t="shared" si="30"/>
        <v>25991.262146047571</v>
      </c>
      <c r="C305" s="7">
        <f t="shared" si="31"/>
        <v>1405.34</v>
      </c>
      <c r="D305" s="7">
        <f t="shared" si="32"/>
        <v>70.39300164554551</v>
      </c>
      <c r="E305" s="7">
        <f t="shared" si="33"/>
        <v>1334.9469983544543</v>
      </c>
      <c r="F305" s="7">
        <f t="shared" si="34"/>
        <v>24656.315147693116</v>
      </c>
    </row>
    <row r="306" spans="1:6">
      <c r="A306" s="5">
        <v>163</v>
      </c>
      <c r="B306" s="7">
        <f t="shared" si="30"/>
        <v>24656.315147693116</v>
      </c>
      <c r="C306" s="7">
        <f t="shared" si="31"/>
        <v>1405.34</v>
      </c>
      <c r="D306" s="7">
        <f t="shared" si="32"/>
        <v>66.777520191668856</v>
      </c>
      <c r="E306" s="7">
        <f t="shared" si="33"/>
        <v>1338.5624798083311</v>
      </c>
      <c r="F306" s="7">
        <f t="shared" si="34"/>
        <v>23317.752667884786</v>
      </c>
    </row>
    <row r="307" spans="1:6">
      <c r="A307" s="5">
        <v>164</v>
      </c>
      <c r="B307" s="7">
        <f t="shared" si="30"/>
        <v>23317.752667884786</v>
      </c>
      <c r="C307" s="7">
        <f t="shared" si="31"/>
        <v>1405.34</v>
      </c>
      <c r="D307" s="7">
        <f t="shared" si="32"/>
        <v>63.152246808854635</v>
      </c>
      <c r="E307" s="7">
        <f t="shared" si="33"/>
        <v>1342.1877531911452</v>
      </c>
      <c r="F307" s="7">
        <f t="shared" si="34"/>
        <v>21975.564914693641</v>
      </c>
    </row>
    <row r="308" spans="1:6">
      <c r="A308" s="5">
        <v>165</v>
      </c>
      <c r="B308" s="7">
        <f t="shared" si="30"/>
        <v>21975.564914693641</v>
      </c>
      <c r="C308" s="7">
        <f t="shared" si="31"/>
        <v>1405.34</v>
      </c>
      <c r="D308" s="7">
        <f t="shared" si="32"/>
        <v>59.517154977295284</v>
      </c>
      <c r="E308" s="7">
        <f t="shared" si="33"/>
        <v>1345.8228450227045</v>
      </c>
      <c r="F308" s="7">
        <f t="shared" si="34"/>
        <v>20629.742069670938</v>
      </c>
    </row>
    <row r="309" spans="1:6">
      <c r="A309" s="5">
        <v>166</v>
      </c>
      <c r="B309" s="7">
        <f t="shared" si="30"/>
        <v>20629.742069670938</v>
      </c>
      <c r="C309" s="7">
        <f t="shared" si="31"/>
        <v>1405.34</v>
      </c>
      <c r="D309" s="7">
        <f t="shared" si="32"/>
        <v>55.87221810535879</v>
      </c>
      <c r="E309" s="7">
        <f t="shared" si="33"/>
        <v>1349.4677818946411</v>
      </c>
      <c r="F309" s="7">
        <f t="shared" si="34"/>
        <v>19280.274287776298</v>
      </c>
    </row>
    <row r="310" spans="1:6">
      <c r="A310" s="5">
        <v>167</v>
      </c>
      <c r="B310" s="7">
        <f t="shared" si="30"/>
        <v>19280.274287776298</v>
      </c>
      <c r="C310" s="7">
        <f t="shared" si="31"/>
        <v>1405.34</v>
      </c>
      <c r="D310" s="7">
        <f t="shared" si="32"/>
        <v>52.217409529394139</v>
      </c>
      <c r="E310" s="7">
        <f t="shared" si="33"/>
        <v>1353.1225904706057</v>
      </c>
      <c r="F310" s="7">
        <f t="shared" si="34"/>
        <v>17927.151697305693</v>
      </c>
    </row>
    <row r="311" spans="1:6">
      <c r="A311" s="5">
        <v>168</v>
      </c>
      <c r="B311" s="7">
        <f t="shared" si="30"/>
        <v>17927.151697305693</v>
      </c>
      <c r="C311" s="7">
        <f t="shared" si="31"/>
        <v>1405.34</v>
      </c>
      <c r="D311" s="7">
        <f t="shared" si="32"/>
        <v>48.552702513536254</v>
      </c>
      <c r="E311" s="7">
        <f t="shared" si="33"/>
        <v>1356.7872974864636</v>
      </c>
      <c r="F311" s="7">
        <f t="shared" si="34"/>
        <v>16570.364399819231</v>
      </c>
    </row>
    <row r="312" spans="1:6">
      <c r="A312" s="5">
        <v>169</v>
      </c>
      <c r="B312" s="7">
        <f t="shared" si="30"/>
        <v>16570.364399819231</v>
      </c>
      <c r="C312" s="7">
        <f t="shared" si="31"/>
        <v>1405.34</v>
      </c>
      <c r="D312" s="7">
        <f t="shared" si="32"/>
        <v>44.878070249510415</v>
      </c>
      <c r="E312" s="7">
        <f t="shared" si="33"/>
        <v>1360.4619297504896</v>
      </c>
      <c r="F312" s="7">
        <f t="shared" si="34"/>
        <v>15209.902470068741</v>
      </c>
    </row>
    <row r="313" spans="1:6">
      <c r="A313" s="5">
        <v>170</v>
      </c>
      <c r="B313" s="7">
        <f t="shared" si="30"/>
        <v>15209.902470068741</v>
      </c>
      <c r="C313" s="7">
        <f t="shared" si="31"/>
        <v>1405.34</v>
      </c>
      <c r="D313" s="7">
        <f t="shared" si="32"/>
        <v>41.193485856436176</v>
      </c>
      <c r="E313" s="7">
        <f t="shared" si="33"/>
        <v>1364.1465141435638</v>
      </c>
      <c r="F313" s="7">
        <f t="shared" si="34"/>
        <v>13845.755955925177</v>
      </c>
    </row>
    <row r="314" spans="1:6">
      <c r="A314" s="5">
        <v>171</v>
      </c>
      <c r="B314" s="7">
        <f t="shared" si="30"/>
        <v>13845.755955925177</v>
      </c>
      <c r="C314" s="7">
        <f t="shared" si="31"/>
        <v>1405.34</v>
      </c>
      <c r="D314" s="7">
        <f t="shared" si="32"/>
        <v>37.498922380630688</v>
      </c>
      <c r="E314" s="7">
        <f t="shared" si="33"/>
        <v>1367.8410776193691</v>
      </c>
      <c r="F314" s="7">
        <f t="shared" si="34"/>
        <v>12477.914878305808</v>
      </c>
    </row>
    <row r="315" spans="1:6">
      <c r="A315" s="5">
        <v>172</v>
      </c>
      <c r="B315" s="7">
        <f t="shared" si="30"/>
        <v>12477.914878305808</v>
      </c>
      <c r="C315" s="7">
        <f t="shared" si="31"/>
        <v>1405.34</v>
      </c>
      <c r="D315" s="7">
        <f t="shared" si="32"/>
        <v>33.794352795411562</v>
      </c>
      <c r="E315" s="7">
        <f t="shared" si="33"/>
        <v>1371.5456472045882</v>
      </c>
      <c r="F315" s="7">
        <f t="shared" si="34"/>
        <v>11106.36923110122</v>
      </c>
    </row>
    <row r="316" spans="1:6">
      <c r="A316" s="5">
        <v>173</v>
      </c>
      <c r="B316" s="7">
        <f t="shared" si="30"/>
        <v>11106.36923110122</v>
      </c>
      <c r="C316" s="7">
        <f t="shared" si="31"/>
        <v>1405.34</v>
      </c>
      <c r="D316" s="7">
        <f t="shared" si="32"/>
        <v>30.079750000899139</v>
      </c>
      <c r="E316" s="7">
        <f t="shared" si="33"/>
        <v>1375.2602499991008</v>
      </c>
      <c r="F316" s="7">
        <f t="shared" si="34"/>
        <v>9731.1089811021193</v>
      </c>
    </row>
    <row r="317" spans="1:6">
      <c r="A317" s="5">
        <v>174</v>
      </c>
      <c r="B317" s="7">
        <f t="shared" si="30"/>
        <v>9731.1089811021193</v>
      </c>
      <c r="C317" s="7">
        <f t="shared" si="31"/>
        <v>1405.34</v>
      </c>
      <c r="D317" s="7">
        <f t="shared" si="32"/>
        <v>26.35508682381824</v>
      </c>
      <c r="E317" s="7">
        <f t="shared" si="33"/>
        <v>1378.9849131761816</v>
      </c>
      <c r="F317" s="7">
        <f t="shared" si="34"/>
        <v>8352.1240679259372</v>
      </c>
    </row>
    <row r="318" spans="1:6">
      <c r="A318" s="5">
        <v>175</v>
      </c>
      <c r="B318" s="7">
        <f t="shared" si="30"/>
        <v>8352.1240679259372</v>
      </c>
      <c r="C318" s="7">
        <f t="shared" si="31"/>
        <v>1405.34</v>
      </c>
      <c r="D318" s="7">
        <f t="shared" si="32"/>
        <v>22.620336017299412</v>
      </c>
      <c r="E318" s="7">
        <f t="shared" si="33"/>
        <v>1382.7196639827005</v>
      </c>
      <c r="F318" s="7">
        <f t="shared" si="34"/>
        <v>6969.4044039432365</v>
      </c>
    </row>
    <row r="319" spans="1:6">
      <c r="A319" s="5">
        <v>176</v>
      </c>
      <c r="B319" s="7">
        <f t="shared" si="30"/>
        <v>6969.4044039432365</v>
      </c>
      <c r="C319" s="7">
        <f t="shared" si="31"/>
        <v>1405.34</v>
      </c>
      <c r="D319" s="7">
        <f t="shared" si="32"/>
        <v>18.875470260679599</v>
      </c>
      <c r="E319" s="7">
        <f t="shared" si="33"/>
        <v>1386.4645297393204</v>
      </c>
      <c r="F319" s="7">
        <f t="shared" si="34"/>
        <v>5582.9398742039157</v>
      </c>
    </row>
    <row r="320" spans="1:6">
      <c r="A320" s="5">
        <v>177</v>
      </c>
      <c r="B320" s="7">
        <f t="shared" si="30"/>
        <v>5582.9398742039157</v>
      </c>
      <c r="C320" s="7">
        <f t="shared" si="31"/>
        <v>1405.34</v>
      </c>
      <c r="D320" s="7">
        <f t="shared" si="32"/>
        <v>15.120462159302273</v>
      </c>
      <c r="E320" s="7">
        <f t="shared" si="33"/>
        <v>1390.2195378406977</v>
      </c>
      <c r="F320" s="7">
        <f t="shared" si="34"/>
        <v>4192.7203363632179</v>
      </c>
    </row>
    <row r="321" spans="1:7">
      <c r="A321" s="5">
        <v>178</v>
      </c>
      <c r="B321" s="7">
        <f t="shared" si="30"/>
        <v>4192.7203363632179</v>
      </c>
      <c r="C321" s="7">
        <f t="shared" si="31"/>
        <v>1405.34</v>
      </c>
      <c r="D321" s="7">
        <f t="shared" si="32"/>
        <v>11.355284244317049</v>
      </c>
      <c r="E321" s="7">
        <f t="shared" si="33"/>
        <v>1393.9847157556828</v>
      </c>
      <c r="F321" s="7">
        <f t="shared" si="34"/>
        <v>2798.7356206075351</v>
      </c>
    </row>
    <row r="322" spans="1:7">
      <c r="A322" s="5">
        <v>179</v>
      </c>
      <c r="B322" s="7">
        <f t="shared" si="30"/>
        <v>2798.7356206075351</v>
      </c>
      <c r="C322" s="7">
        <f t="shared" si="31"/>
        <v>1405.34</v>
      </c>
      <c r="D322" s="7">
        <f t="shared" si="32"/>
        <v>7.5799089724787407</v>
      </c>
      <c r="E322" s="7">
        <f t="shared" si="33"/>
        <v>1397.7600910275212</v>
      </c>
      <c r="F322" s="7">
        <f t="shared" si="34"/>
        <v>1400.9755295800139</v>
      </c>
    </row>
    <row r="323" spans="1:7">
      <c r="A323" s="5">
        <v>180</v>
      </c>
      <c r="B323" s="7">
        <f t="shared" si="30"/>
        <v>1400.9755295800139</v>
      </c>
      <c r="C323" s="7">
        <f t="shared" si="31"/>
        <v>1405.34</v>
      </c>
      <c r="D323" s="7">
        <f t="shared" si="32"/>
        <v>3.7943087259458714</v>
      </c>
      <c r="E323" s="7">
        <f t="shared" si="33"/>
        <v>1401.545691274054</v>
      </c>
      <c r="F323" s="7">
        <f t="shared" si="34"/>
        <v>-0.57016169404005268</v>
      </c>
      <c r="G323" s="9" t="s">
        <v>99</v>
      </c>
    </row>
    <row r="328" spans="1:7">
      <c r="F328" s="9" t="s">
        <v>100</v>
      </c>
    </row>
    <row r="339" spans="1:6">
      <c r="A339" t="s">
        <v>0</v>
      </c>
      <c r="B339" t="s">
        <v>63</v>
      </c>
    </row>
    <row r="340" spans="1:6">
      <c r="B340" t="s">
        <v>64</v>
      </c>
    </row>
    <row r="342" spans="1:6">
      <c r="B342" s="7">
        <f>300000*85%</f>
        <v>255000</v>
      </c>
      <c r="C342" s="9" t="s">
        <v>65</v>
      </c>
    </row>
    <row r="343" spans="1:6">
      <c r="B343" s="2">
        <f>PMT(6%/12,30*12,-B342)</f>
        <v>1528.8538391395184</v>
      </c>
      <c r="C343" s="9" t="s">
        <v>66</v>
      </c>
      <c r="E343" t="s">
        <v>67</v>
      </c>
    </row>
    <row r="345" spans="1:6">
      <c r="B345" s="2">
        <f>FV(6%/12,10*12,-1528.85,255000)</f>
        <v>-213399.22781318115</v>
      </c>
      <c r="C345" t="s">
        <v>68</v>
      </c>
      <c r="F345" s="9" t="s">
        <v>69</v>
      </c>
    </row>
    <row r="346" spans="1:6">
      <c r="B346" s="2">
        <f>PMT(3%/12,15*12,B345)</f>
        <v>1473.6958877728312</v>
      </c>
      <c r="C346" t="s">
        <v>70</v>
      </c>
      <c r="F346" s="9" t="s">
        <v>101</v>
      </c>
    </row>
    <row r="348" spans="1:6">
      <c r="B348" s="9" t="s">
        <v>102</v>
      </c>
    </row>
  </sheetData>
  <mergeCells count="3">
    <mergeCell ref="A1:F1"/>
    <mergeCell ref="A46:C46"/>
    <mergeCell ref="A85:B85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More Finance and Quiz #1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Name</cp:lastModifiedBy>
  <dcterms:created xsi:type="dcterms:W3CDTF">2015-07-06T14:24:47Z</dcterms:created>
  <dcterms:modified xsi:type="dcterms:W3CDTF">2015-07-06T19:04:09Z</dcterms:modified>
</cp:coreProperties>
</file>