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19600" windowHeight="192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C126" i="1"/>
  <c r="D126" i="1"/>
  <c r="E126" i="1"/>
  <c r="C127" i="1"/>
  <c r="D127" i="1"/>
  <c r="E127" i="1"/>
  <c r="B127" i="1"/>
  <c r="B126" i="1"/>
  <c r="C121" i="1"/>
  <c r="B121" i="1"/>
  <c r="C120" i="1"/>
  <c r="B120" i="1"/>
  <c r="C109" i="1"/>
  <c r="C110" i="1"/>
  <c r="B110" i="1"/>
  <c r="C111" i="1"/>
  <c r="B115" i="1"/>
  <c r="B114" i="1"/>
  <c r="C105" i="1"/>
  <c r="B105" i="1"/>
  <c r="C98" i="1"/>
  <c r="D98" i="1"/>
  <c r="E98" i="1"/>
  <c r="F98" i="1"/>
  <c r="G98" i="1"/>
  <c r="H98" i="1"/>
  <c r="I98" i="1"/>
  <c r="J98" i="1"/>
  <c r="K98" i="1"/>
  <c r="L98" i="1"/>
  <c r="M98" i="1"/>
  <c r="B98" i="1"/>
  <c r="M97" i="1"/>
  <c r="L97" i="1"/>
  <c r="K97" i="1"/>
  <c r="J97" i="1"/>
  <c r="I97" i="1"/>
  <c r="H97" i="1"/>
  <c r="G97" i="1"/>
  <c r="F97" i="1"/>
  <c r="E97" i="1"/>
  <c r="D97" i="1"/>
  <c r="C97" i="1"/>
  <c r="B97" i="1"/>
  <c r="G92" i="1"/>
  <c r="F92" i="1"/>
  <c r="G93" i="1"/>
  <c r="M92" i="1"/>
  <c r="L92" i="1"/>
  <c r="M93" i="1"/>
  <c r="K92" i="1"/>
  <c r="J92" i="1"/>
  <c r="K93" i="1"/>
  <c r="I92" i="1"/>
  <c r="H92" i="1"/>
  <c r="I93" i="1"/>
  <c r="E92" i="1"/>
  <c r="D92" i="1"/>
  <c r="E93" i="1"/>
  <c r="C92" i="1"/>
  <c r="B92" i="1"/>
  <c r="C93" i="1"/>
  <c r="C88" i="1"/>
  <c r="D88" i="1"/>
  <c r="E88" i="1"/>
  <c r="F88" i="1"/>
  <c r="G88" i="1"/>
  <c r="B88" i="1"/>
  <c r="C69" i="1"/>
  <c r="D69" i="1"/>
  <c r="E69" i="1"/>
  <c r="F69" i="1"/>
  <c r="G69" i="1"/>
  <c r="B69" i="1"/>
  <c r="D67" i="1"/>
  <c r="C67" i="1"/>
  <c r="D68" i="1"/>
  <c r="E67" i="1"/>
  <c r="E68" i="1"/>
  <c r="F67" i="1"/>
  <c r="F68" i="1"/>
  <c r="G67" i="1"/>
  <c r="G68" i="1"/>
  <c r="B67" i="1"/>
  <c r="C68" i="1"/>
  <c r="B55" i="1"/>
  <c r="B59" i="1"/>
  <c r="B57" i="1"/>
  <c r="B61" i="1"/>
  <c r="B62" i="1"/>
  <c r="C55" i="1"/>
  <c r="C59" i="1"/>
  <c r="C57" i="1"/>
  <c r="C61" i="1"/>
  <c r="C62" i="1"/>
  <c r="D55" i="1"/>
  <c r="D59" i="1"/>
  <c r="D57" i="1"/>
  <c r="D61" i="1"/>
  <c r="D62" i="1"/>
  <c r="E55" i="1"/>
  <c r="E59" i="1"/>
  <c r="E57" i="1"/>
  <c r="E61" i="1"/>
  <c r="E62" i="1"/>
  <c r="F55" i="1"/>
  <c r="F59" i="1"/>
  <c r="F57" i="1"/>
  <c r="F61" i="1"/>
  <c r="F62" i="1"/>
  <c r="G55" i="1"/>
  <c r="G59" i="1"/>
  <c r="G57" i="1"/>
  <c r="G61" i="1"/>
  <c r="G62" i="1"/>
  <c r="H55" i="1"/>
  <c r="H59" i="1"/>
  <c r="H57" i="1"/>
  <c r="H61" i="1"/>
  <c r="H62" i="1"/>
  <c r="I55" i="1"/>
  <c r="I59" i="1"/>
  <c r="I57" i="1"/>
  <c r="I61" i="1"/>
  <c r="I62" i="1"/>
  <c r="J55" i="1"/>
  <c r="J59" i="1"/>
  <c r="J57" i="1"/>
  <c r="J61" i="1"/>
  <c r="J62" i="1"/>
  <c r="K55" i="1"/>
  <c r="K59" i="1"/>
  <c r="K57" i="1"/>
  <c r="K61" i="1"/>
  <c r="K62" i="1"/>
  <c r="L55" i="1"/>
  <c r="L59" i="1"/>
  <c r="L57" i="1"/>
  <c r="L61" i="1"/>
  <c r="L62" i="1"/>
  <c r="M55" i="1"/>
  <c r="M59" i="1"/>
  <c r="M57" i="1"/>
  <c r="M61" i="1"/>
  <c r="M62" i="1"/>
  <c r="N55" i="1"/>
  <c r="N59" i="1"/>
  <c r="N57" i="1"/>
  <c r="N61" i="1"/>
  <c r="N62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N56" i="1"/>
  <c r="B49" i="1"/>
  <c r="B51" i="1"/>
  <c r="C49" i="1"/>
  <c r="C51" i="1"/>
  <c r="D49" i="1"/>
  <c r="D51" i="1"/>
  <c r="E49" i="1"/>
  <c r="E51" i="1"/>
  <c r="F49" i="1"/>
  <c r="F51" i="1"/>
  <c r="G49" i="1"/>
  <c r="G51" i="1"/>
  <c r="H49" i="1"/>
  <c r="H51" i="1"/>
  <c r="I49" i="1"/>
  <c r="I51" i="1"/>
  <c r="J49" i="1"/>
  <c r="J51" i="1"/>
  <c r="K49" i="1"/>
  <c r="K51" i="1"/>
  <c r="L49" i="1"/>
  <c r="L51" i="1"/>
  <c r="M49" i="1"/>
  <c r="M51" i="1"/>
  <c r="N49" i="1"/>
  <c r="N51" i="1"/>
  <c r="N50" i="1"/>
  <c r="C50" i="1"/>
  <c r="D50" i="1"/>
  <c r="E50" i="1"/>
  <c r="F50" i="1"/>
  <c r="G50" i="1"/>
  <c r="H50" i="1"/>
  <c r="I50" i="1"/>
  <c r="J50" i="1"/>
  <c r="K50" i="1"/>
  <c r="L50" i="1"/>
  <c r="M50" i="1"/>
  <c r="B50" i="1"/>
  <c r="I46" i="1"/>
  <c r="H46" i="1"/>
  <c r="C46" i="1"/>
  <c r="D46" i="1"/>
  <c r="E46" i="1"/>
  <c r="F46" i="1"/>
  <c r="G46" i="1"/>
  <c r="B46" i="1"/>
  <c r="C21" i="1"/>
  <c r="B18" i="1"/>
  <c r="C11" i="1"/>
  <c r="B6" i="1"/>
  <c r="B5" i="1"/>
  <c r="M56" i="1"/>
  <c r="B56" i="1"/>
  <c r="F56" i="1"/>
  <c r="C56" i="1"/>
  <c r="G56" i="1"/>
  <c r="K56" i="1"/>
  <c r="E56" i="1"/>
  <c r="I56" i="1"/>
  <c r="J56" i="1"/>
  <c r="D56" i="1"/>
  <c r="H56" i="1"/>
  <c r="L56" i="1"/>
</calcChain>
</file>

<file path=xl/sharedStrings.xml><?xml version="1.0" encoding="utf-8"?>
<sst xmlns="http://schemas.openxmlformats.org/spreadsheetml/2006/main" count="85" uniqueCount="55">
  <si>
    <t>2.4 #11</t>
  </si>
  <si>
    <t xml:space="preserve">   =FV(9%/4,5*4,0,-200)</t>
  </si>
  <si>
    <t xml:space="preserve">   =200*(1+0.09/4)^(4*5)</t>
  </si>
  <si>
    <t>&lt;--- Built in formula</t>
  </si>
  <si>
    <t>&lt;--- "manually"</t>
  </si>
  <si>
    <t xml:space="preserve">r = </t>
  </si>
  <si>
    <t xml:space="preserve">100e^(r5) = </t>
  </si>
  <si>
    <t>$1000 let it grow for 5 years with 9% c.q…</t>
  </si>
  <si>
    <t xml:space="preserve">   =FV(9%/4,4*5,0,-1000)</t>
  </si>
  <si>
    <t xml:space="preserve">1000e^(r5) = </t>
  </si>
  <si>
    <t>In a 5 year window, 9% c.q. is (approx.) the same as 8.9% comp. cont.</t>
  </si>
  <si>
    <t>2.5 #6-#9</t>
  </si>
  <si>
    <t>CD Sales by week…</t>
  </si>
  <si>
    <t>week</t>
  </si>
  <si>
    <t>CDs sold</t>
  </si>
  <si>
    <t>Pred. sold</t>
  </si>
  <si>
    <t>CD Sold</t>
  </si>
  <si>
    <t>Total sold up to now…</t>
  </si>
  <si>
    <t>weekly cost</t>
  </si>
  <si>
    <t>total cost</t>
  </si>
  <si>
    <t>weekly rev.</t>
  </si>
  <si>
    <t>total rev.</t>
  </si>
  <si>
    <t>weekly profit</t>
  </si>
  <si>
    <t>total profit</t>
  </si>
  <si>
    <t>Example:</t>
  </si>
  <si>
    <t>Compute some marginal revenues if R(q) = 55q</t>
  </si>
  <si>
    <t>q =</t>
  </si>
  <si>
    <t>R(q) =</t>
  </si>
  <si>
    <t xml:space="preserve">MR(q) = </t>
  </si>
  <si>
    <t>3.1 #8</t>
  </si>
  <si>
    <t>q</t>
  </si>
  <si>
    <t>P(q)</t>
  </si>
  <si>
    <t xml:space="preserve">MP(q) </t>
  </si>
  <si>
    <t>MP(q)</t>
  </si>
  <si>
    <t>When we sell 31 items, we LOSE $145.21. However, the 31st item itself generates $7.87 in profit.</t>
  </si>
  <si>
    <t>How many items do I need to sell to make a profit of $300?</t>
  </si>
  <si>
    <t>&lt;--- We should sell about 122 or 182 items.</t>
  </si>
  <si>
    <t>Find a place where the marginal profit is $1.</t>
  </si>
  <si>
    <t>Break even?</t>
  </si>
  <si>
    <t>&lt;--- Guess 50 &amp; 250</t>
  </si>
  <si>
    <t>Max?</t>
  </si>
  <si>
    <t>07-10-2015: Marginal Functions (Finished Chapter 2 &amp; Section 3.1)</t>
  </si>
  <si>
    <t>What rate does $100 growing with interest compounded continuously need to catch up with $200 growing for 5 years at 9% c.q. ?</t>
  </si>
  <si>
    <t>Either way we get that $200 grows to $312.10 given 9% c.q. for 5 years.</t>
  </si>
  <si>
    <t xml:space="preserve">The formula for continuously compounded interest is: F = P e^(rt). </t>
  </si>
  <si>
    <t>So we need to solve "312.10 = 100e^(r5)" for r.</t>
  </si>
  <si>
    <t>&lt;--- Goal seek to be 312.10 by chaning r.</t>
  </si>
  <si>
    <t>Note: Answer by algebra…</t>
  </si>
  <si>
    <r>
      <t xml:space="preserve">  =(1/5)*LN(200*</t>
    </r>
    <r>
      <rPr>
        <sz val="11"/>
        <color indexed="206"/>
        <rFont val="Calibri"/>
        <family val="2"/>
      </rPr>
      <t>(</t>
    </r>
    <r>
      <rPr>
        <sz val="11"/>
        <color theme="1"/>
        <rFont val="Calibri"/>
        <family val="2"/>
        <scheme val="minor"/>
      </rPr>
      <t>1+0.09/4</t>
    </r>
    <r>
      <rPr>
        <sz val="11"/>
        <color indexed="206"/>
        <rFont val="Calibri"/>
        <family val="2"/>
      </rPr>
      <t>)</t>
    </r>
    <r>
      <rPr>
        <sz val="11"/>
        <color theme="1"/>
        <rFont val="Calibri"/>
        <family val="2"/>
        <scheme val="minor"/>
      </rPr>
      <t>^</t>
    </r>
    <r>
      <rPr>
        <sz val="11"/>
        <color indexed="206"/>
        <rFont val="Calibri"/>
        <family val="2"/>
      </rPr>
      <t>(</t>
    </r>
    <r>
      <rPr>
        <sz val="11"/>
        <color theme="1"/>
        <rFont val="Calibri"/>
        <family val="2"/>
        <scheme val="minor"/>
      </rPr>
      <t>4*5</t>
    </r>
    <r>
      <rPr>
        <sz val="11"/>
        <color indexed="206"/>
        <rFont val="Calibri"/>
        <family val="2"/>
      </rPr>
      <t>)</t>
    </r>
    <r>
      <rPr>
        <sz val="11"/>
        <color theme="1"/>
        <rFont val="Calibri"/>
        <family val="2"/>
        <scheme val="minor"/>
      </rPr>
      <t>/100)</t>
    </r>
  </si>
  <si>
    <t>We cannot really equate regular compound interest with continually compounded interest but they do approximate each other well…</t>
  </si>
  <si>
    <t>9% c.q. behaves like ???? comp. cont. (in a 5 year period)?</t>
  </si>
  <si>
    <t>&lt;--- See what happens to a "test pile" of money.</t>
  </si>
  <si>
    <t>&lt;--- Goal seek 1000e^(r5) to be 1560.51 by changing r.</t>
  </si>
  <si>
    <t>I have left the reminder of this sheet "AS IS" from class. If you would like to see cleaned up versions of these (or similar) examples check out:</t>
  </si>
  <si>
    <t>Examples from 07-11-2013 (Summer 2013).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</si>
</sst>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0.000%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scheme val="minor"/>
    </font>
    <font>
      <i/>
      <sz val="11"/>
      <color theme="1"/>
      <name val="Calibri"/>
      <scheme val="minor"/>
    </font>
    <font>
      <sz val="11"/>
      <color indexed="20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1"/>
      <color theme="1"/>
      <name val="Calibri"/>
      <scheme val="minor"/>
    </font>
    <font>
      <u/>
      <sz val="16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8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1" fillId="2" borderId="0" xfId="0" applyFont="1" applyFill="1" applyAlignment="1">
      <alignment horizontal="right" vertical="center" readingOrder="1"/>
    </xf>
    <xf numFmtId="164" fontId="1" fillId="0" borderId="0" xfId="0" applyNumberFormat="1" applyFont="1" applyAlignment="1">
      <alignment horizontal="center" vertical="center" readingOrder="1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165" fontId="0" fillId="0" borderId="0" xfId="1" applyNumberFormat="1" applyFont="1"/>
    <xf numFmtId="0" fontId="9" fillId="0" borderId="0" xfId="0" applyFont="1"/>
    <xf numFmtId="0" fontId="10" fillId="0" borderId="0" xfId="4" applyFont="1"/>
  </cellXfs>
  <cellStyles count="5">
    <cellStyle name="Followed Hyperlink" xfId="3" builtinId="9" hidden="1"/>
    <cellStyle name="Hyperlink" xfId="2" builtinId="8" hidden="1"/>
    <cellStyle name="Hyperlink" xfId="4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Sheet1!$A$30</c:f>
              <c:strCache>
                <c:ptCount val="1"/>
                <c:pt idx="0">
                  <c:v>CDs sold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113913849004169"/>
                  <c:y val="-0.1386878959735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Sheet1!$B$29:$G$29</c:f>
              <c:numCache>
                <c:formatCode>General</c:formatCode>
                <c:ptCount val="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</c:numCache>
            </c:numRef>
          </c:xVal>
          <c:yVal>
            <c:numRef>
              <c:f>Sheet1!$B$30:$G$30</c:f>
              <c:numCache>
                <c:formatCode>General</c:formatCode>
                <c:ptCount val="6"/>
                <c:pt idx="0">
                  <c:v>0.0</c:v>
                </c:pt>
                <c:pt idx="1">
                  <c:v>22000.0</c:v>
                </c:pt>
                <c:pt idx="2">
                  <c:v>35000.0</c:v>
                </c:pt>
                <c:pt idx="3">
                  <c:v>46000.0</c:v>
                </c:pt>
                <c:pt idx="4">
                  <c:v>54000.0</c:v>
                </c:pt>
                <c:pt idx="5">
                  <c:v>61000.0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2106424"/>
        <c:axId val="1752109960"/>
      </c:scatterChart>
      <c:valAx>
        <c:axId val="1752106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109960"/>
        <c:crosses val="autoZero"/>
        <c:crossBetween val="midCat"/>
      </c:valAx>
      <c:valAx>
        <c:axId val="175210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106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Sheet1!$A$75</c:f>
              <c:strCache>
                <c:ptCount val="1"/>
                <c:pt idx="0">
                  <c:v>P(q)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219746580312273"/>
                  <c:y val="-0.290282719554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Sheet1!$B$74:$G$74</c:f>
              <c:numCache>
                <c:formatCode>General</c:formatCode>
                <c:ptCount val="6"/>
                <c:pt idx="0">
                  <c:v>30.0</c:v>
                </c:pt>
                <c:pt idx="1">
                  <c:v>40.0</c:v>
                </c:pt>
                <c:pt idx="2">
                  <c:v>85.0</c:v>
                </c:pt>
                <c:pt idx="3">
                  <c:v>140.0</c:v>
                </c:pt>
                <c:pt idx="4">
                  <c:v>179.0</c:v>
                </c:pt>
                <c:pt idx="5">
                  <c:v>227.0</c:v>
                </c:pt>
              </c:numCache>
            </c:numRef>
          </c:xVal>
          <c:yVal>
            <c:numRef>
              <c:f>Sheet1!$B$75:$G$75</c:f>
              <c:numCache>
                <c:formatCode>"$"#,##0.00</c:formatCode>
                <c:ptCount val="6"/>
                <c:pt idx="0">
                  <c:v>-216.0</c:v>
                </c:pt>
                <c:pt idx="1">
                  <c:v>21.0</c:v>
                </c:pt>
                <c:pt idx="2">
                  <c:v>126.0</c:v>
                </c:pt>
                <c:pt idx="3">
                  <c:v>340.0</c:v>
                </c:pt>
                <c:pt idx="4">
                  <c:v>319.0</c:v>
                </c:pt>
                <c:pt idx="5">
                  <c:v>135.0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332328"/>
        <c:axId val="1751328616"/>
      </c:scatterChart>
      <c:valAx>
        <c:axId val="1751332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328616"/>
        <c:crosses val="autoZero"/>
        <c:crossBetween val="midCat"/>
      </c:valAx>
      <c:valAx>
        <c:axId val="17513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332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501650</xdr:colOff>
      <xdr:row>31</xdr:row>
      <xdr:rowOff>12700</xdr:rowOff>
    </xdr:from>
    <xdr:to>
      <xdr:col>5</xdr:col>
      <xdr:colOff>419100</xdr:colOff>
      <xdr:row>41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75</xdr:row>
      <xdr:rowOff>95249</xdr:rowOff>
    </xdr:from>
    <xdr:to>
      <xdr:col>5</xdr:col>
      <xdr:colOff>673100</xdr:colOff>
      <xdr:row>85</xdr:row>
      <xdr:rowOff>136524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thsci.appstate.edu/~cookwj/courses/math1030-summer2013/2013-07-11_Marginal_Functions-and-Limits.xls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abSelected="1" workbookViewId="0">
      <selection sqref="A1:H1"/>
    </sheetView>
  </sheetViews>
  <sheetFormatPr baseColWidth="10" defaultColWidth="8.83203125" defaultRowHeight="14" x14ac:dyDescent="0"/>
  <cols>
    <col min="1" max="1" width="11" customWidth="1"/>
    <col min="2" max="3" width="12" bestFit="1" customWidth="1"/>
    <col min="4" max="5" width="11.5" bestFit="1" customWidth="1"/>
    <col min="6" max="8" width="12.83203125" customWidth="1"/>
    <col min="9" max="14" width="12.83203125" bestFit="1" customWidth="1"/>
  </cols>
  <sheetData>
    <row r="1" spans="1:9" ht="23">
      <c r="A1" s="8" t="s">
        <v>41</v>
      </c>
      <c r="B1" s="8"/>
      <c r="C1" s="8"/>
      <c r="D1" s="8"/>
      <c r="E1" s="8"/>
      <c r="F1" s="8"/>
      <c r="G1" s="8"/>
      <c r="H1" s="8"/>
    </row>
    <row r="3" spans="1:9">
      <c r="A3" s="9" t="s">
        <v>0</v>
      </c>
      <c r="B3" t="s">
        <v>42</v>
      </c>
    </row>
    <row r="5" spans="1:9">
      <c r="B5" s="1">
        <f>FV(9%/4,5*4,0,-200)</f>
        <v>312.10184013694288</v>
      </c>
      <c r="C5" s="1" t="s">
        <v>1</v>
      </c>
      <c r="E5" s="10" t="s">
        <v>3</v>
      </c>
    </row>
    <row r="6" spans="1:9">
      <c r="B6" s="3">
        <f>200*(1+0.09/4)^(4*5)</f>
        <v>312.10184013694288</v>
      </c>
      <c r="C6" t="s">
        <v>2</v>
      </c>
      <c r="E6" s="10" t="s">
        <v>4</v>
      </c>
    </row>
    <row r="7" spans="1:9">
      <c r="E7" s="10" t="s">
        <v>43</v>
      </c>
    </row>
    <row r="8" spans="1:9">
      <c r="B8" t="s">
        <v>44</v>
      </c>
    </row>
    <row r="9" spans="1:9">
      <c r="B9" t="s">
        <v>45</v>
      </c>
      <c r="G9" t="s">
        <v>47</v>
      </c>
    </row>
    <row r="10" spans="1:9">
      <c r="B10" s="4" t="s">
        <v>5</v>
      </c>
      <c r="C10" s="5">
        <v>0.22763065688884287</v>
      </c>
      <c r="H10" s="11">
        <f>(1/5)*LN(200*(1+0.09/4)^(4*5)/100)</f>
        <v>0.22763187185126788</v>
      </c>
      <c r="I10" s="11" t="s">
        <v>48</v>
      </c>
    </row>
    <row r="11" spans="1:9">
      <c r="B11" s="4" t="s">
        <v>6</v>
      </c>
      <c r="C11" s="2">
        <f>100*EXP(C10*5)</f>
        <v>312.09994418265904</v>
      </c>
      <c r="D11" s="10" t="s">
        <v>46</v>
      </c>
    </row>
    <row r="13" spans="1:9">
      <c r="B13" t="s">
        <v>49</v>
      </c>
    </row>
    <row r="15" spans="1:9">
      <c r="A15" s="12" t="s">
        <v>24</v>
      </c>
      <c r="B15" t="s">
        <v>50</v>
      </c>
    </row>
    <row r="17" spans="1:7">
      <c r="B17" t="s">
        <v>7</v>
      </c>
    </row>
    <row r="18" spans="1:7">
      <c r="B18" s="1">
        <f>FV(9%/4,4*5,0,-1000)</f>
        <v>1560.5092006847146</v>
      </c>
      <c r="C18" s="1" t="s">
        <v>8</v>
      </c>
      <c r="E18" s="10" t="s">
        <v>51</v>
      </c>
    </row>
    <row r="20" spans="1:7">
      <c r="B20" s="4" t="s">
        <v>5</v>
      </c>
      <c r="C20" s="5">
        <v>8.9002537019051003E-2</v>
      </c>
    </row>
    <row r="21" spans="1:7">
      <c r="B21" s="4" t="s">
        <v>9</v>
      </c>
      <c r="C21" s="2">
        <f>1000*EXP(C20*5)</f>
        <v>1560.5099909249964</v>
      </c>
      <c r="D21" s="10" t="s">
        <v>52</v>
      </c>
      <c r="G21" s="2"/>
    </row>
    <row r="23" spans="1:7">
      <c r="B23" t="s">
        <v>10</v>
      </c>
    </row>
    <row r="25" spans="1:7">
      <c r="A25" t="s">
        <v>53</v>
      </c>
    </row>
    <row r="26" spans="1:7" ht="20">
      <c r="A26" s="13" t="s">
        <v>54</v>
      </c>
    </row>
    <row r="27" spans="1:7">
      <c r="A27" t="s">
        <v>11</v>
      </c>
      <c r="B27" t="s">
        <v>12</v>
      </c>
    </row>
    <row r="29" spans="1:7">
      <c r="A29" t="s">
        <v>13</v>
      </c>
      <c r="B29">
        <v>0</v>
      </c>
      <c r="C29">
        <v>1</v>
      </c>
      <c r="D29">
        <v>2</v>
      </c>
      <c r="E29">
        <v>3</v>
      </c>
      <c r="F29">
        <v>4</v>
      </c>
      <c r="G29">
        <v>5</v>
      </c>
    </row>
    <row r="30" spans="1:7">
      <c r="A30" t="s">
        <v>14</v>
      </c>
      <c r="B30">
        <v>0</v>
      </c>
      <c r="C30">
        <v>22000</v>
      </c>
      <c r="D30">
        <v>35000</v>
      </c>
      <c r="E30">
        <v>46000</v>
      </c>
      <c r="F30">
        <v>54000</v>
      </c>
      <c r="G30">
        <v>61000</v>
      </c>
    </row>
    <row r="44" spans="1:14">
      <c r="A44" t="s">
        <v>13</v>
      </c>
      <c r="B44">
        <v>0</v>
      </c>
      <c r="C44">
        <v>1</v>
      </c>
      <c r="D44">
        <v>2</v>
      </c>
      <c r="E44">
        <v>3</v>
      </c>
      <c r="F44">
        <v>4</v>
      </c>
      <c r="G44">
        <v>5</v>
      </c>
      <c r="H44">
        <v>6</v>
      </c>
      <c r="I44">
        <v>12.000801507398737</v>
      </c>
    </row>
    <row r="45" spans="1:14">
      <c r="A45" t="s">
        <v>14</v>
      </c>
      <c r="B45">
        <v>0</v>
      </c>
      <c r="C45">
        <v>22000</v>
      </c>
      <c r="D45">
        <v>35000</v>
      </c>
      <c r="E45">
        <v>46000</v>
      </c>
      <c r="F45">
        <v>54000</v>
      </c>
      <c r="G45">
        <v>61000</v>
      </c>
    </row>
    <row r="46" spans="1:14">
      <c r="A46" t="s">
        <v>15</v>
      </c>
      <c r="B46" s="6">
        <f xml:space="preserve"> -1696.4*B44^2 + 20254*B44 + 1250</f>
        <v>1250</v>
      </c>
      <c r="C46" s="6">
        <f t="shared" ref="C46:H46" si="0" xml:space="preserve"> -1696.4*C44^2 + 20254*C44 + 1250</f>
        <v>19807.599999999999</v>
      </c>
      <c r="D46" s="6">
        <f t="shared" si="0"/>
        <v>34972.400000000001</v>
      </c>
      <c r="E46" s="6">
        <f t="shared" si="0"/>
        <v>46744.4</v>
      </c>
      <c r="F46" s="6">
        <f t="shared" si="0"/>
        <v>55123.6</v>
      </c>
      <c r="G46" s="6">
        <f t="shared" si="0"/>
        <v>60110</v>
      </c>
      <c r="H46" s="6">
        <f t="shared" si="0"/>
        <v>61703.6</v>
      </c>
      <c r="I46" s="6">
        <f t="shared" ref="I46" si="1" xml:space="preserve"> -1696.4*I44^2 + 20254*I44 + 1250</f>
        <v>3.8943349500186741E-4</v>
      </c>
    </row>
    <row r="48" spans="1:14">
      <c r="A48" t="s">
        <v>13</v>
      </c>
      <c r="B48">
        <v>0</v>
      </c>
      <c r="C48">
        <v>1</v>
      </c>
      <c r="D48">
        <v>2</v>
      </c>
      <c r="E48">
        <v>3</v>
      </c>
      <c r="F48">
        <v>4</v>
      </c>
      <c r="G48">
        <v>5</v>
      </c>
      <c r="H48">
        <v>6</v>
      </c>
      <c r="I48">
        <v>7</v>
      </c>
      <c r="J48">
        <v>8</v>
      </c>
      <c r="K48">
        <v>9</v>
      </c>
      <c r="L48">
        <v>10</v>
      </c>
      <c r="M48">
        <v>11</v>
      </c>
      <c r="N48">
        <v>12</v>
      </c>
    </row>
    <row r="49" spans="1:15">
      <c r="A49" t="s">
        <v>16</v>
      </c>
      <c r="B49" s="6">
        <f xml:space="preserve"> -1696.4*B48^2 + 20254*B48 + 1250</f>
        <v>1250</v>
      </c>
      <c r="C49" s="6">
        <f t="shared" ref="C49:H49" si="2" xml:space="preserve"> -1696.4*C48^2 + 20254*C48 + 1250</f>
        <v>19807.599999999999</v>
      </c>
      <c r="D49" s="6">
        <f t="shared" si="2"/>
        <v>34972.400000000001</v>
      </c>
      <c r="E49" s="6">
        <f t="shared" si="2"/>
        <v>46744.4</v>
      </c>
      <c r="F49" s="6">
        <f t="shared" si="2"/>
        <v>55123.6</v>
      </c>
      <c r="G49" s="6">
        <f t="shared" si="2"/>
        <v>60110</v>
      </c>
      <c r="H49" s="6">
        <f t="shared" si="2"/>
        <v>61703.6</v>
      </c>
      <c r="I49" s="6">
        <f t="shared" ref="I49" si="3" xml:space="preserve"> -1696.4*I48^2 + 20254*I48 + 1250</f>
        <v>59904.399999999994</v>
      </c>
      <c r="J49" s="6">
        <f t="shared" ref="J49" si="4" xml:space="preserve"> -1696.4*J48^2 + 20254*J48 + 1250</f>
        <v>54712.399999999994</v>
      </c>
      <c r="K49" s="6">
        <f t="shared" ref="K49" si="5" xml:space="preserve"> -1696.4*K48^2 + 20254*K48 + 1250</f>
        <v>46127.600000000006</v>
      </c>
      <c r="L49" s="6">
        <f t="shared" ref="L49" si="6" xml:space="preserve"> -1696.4*L48^2 + 20254*L48 + 1250</f>
        <v>34150</v>
      </c>
      <c r="M49" s="6">
        <f t="shared" ref="M49" si="7" xml:space="preserve"> -1696.4*M48^2 + 20254*M48 + 1250</f>
        <v>18779.599999999977</v>
      </c>
      <c r="N49" s="6">
        <f t="shared" ref="N49" si="8" xml:space="preserve"> -1696.4*N48^2 + 20254*N48 + 1250</f>
        <v>16.399999999994179</v>
      </c>
      <c r="O49" s="6"/>
    </row>
    <row r="50" spans="1:15">
      <c r="A50" t="s">
        <v>17</v>
      </c>
      <c r="B50" s="6">
        <f>SUM($B49:B49)</f>
        <v>1250</v>
      </c>
      <c r="C50" s="6">
        <f>SUM($B49:C49)</f>
        <v>21057.599999999999</v>
      </c>
      <c r="D50" s="6">
        <f>SUM($B49:D49)</f>
        <v>56030</v>
      </c>
      <c r="E50" s="6">
        <f>SUM($B49:E49)</f>
        <v>102774.39999999999</v>
      </c>
      <c r="F50" s="6">
        <f>SUM($B49:F49)</f>
        <v>157898</v>
      </c>
      <c r="G50" s="6">
        <f>SUM($B49:G49)</f>
        <v>218008</v>
      </c>
      <c r="H50" s="6">
        <f>SUM($B49:H49)</f>
        <v>279711.59999999998</v>
      </c>
      <c r="I50" s="6">
        <f>SUM($B49:I49)</f>
        <v>339616</v>
      </c>
      <c r="J50" s="6">
        <f>SUM($B49:J49)</f>
        <v>394328.4</v>
      </c>
      <c r="K50" s="6">
        <f>SUM($B49:K49)</f>
        <v>440456</v>
      </c>
      <c r="L50" s="6">
        <f>SUM($B49:L49)</f>
        <v>474606</v>
      </c>
      <c r="M50" s="6">
        <f>SUM($B49:M49)</f>
        <v>493385.6</v>
      </c>
      <c r="N50" s="6">
        <f>SUM($B49:N49)</f>
        <v>493402</v>
      </c>
    </row>
    <row r="51" spans="1:15">
      <c r="A51" t="s">
        <v>17</v>
      </c>
      <c r="B51">
        <f>B49</f>
        <v>1250</v>
      </c>
      <c r="C51">
        <f>B51+C49</f>
        <v>21057.599999999999</v>
      </c>
      <c r="D51">
        <f t="shared" ref="D51:N51" si="9">C51+D49</f>
        <v>56030</v>
      </c>
      <c r="E51">
        <f t="shared" si="9"/>
        <v>102774.39999999999</v>
      </c>
      <c r="F51">
        <f t="shared" si="9"/>
        <v>157898</v>
      </c>
      <c r="G51">
        <f t="shared" si="9"/>
        <v>218008</v>
      </c>
      <c r="H51">
        <f t="shared" si="9"/>
        <v>279711.59999999998</v>
      </c>
      <c r="I51">
        <f t="shared" si="9"/>
        <v>339616</v>
      </c>
      <c r="J51">
        <f t="shared" si="9"/>
        <v>394328.4</v>
      </c>
      <c r="K51">
        <f t="shared" si="9"/>
        <v>440456</v>
      </c>
      <c r="L51">
        <f t="shared" si="9"/>
        <v>474606</v>
      </c>
      <c r="M51">
        <f t="shared" si="9"/>
        <v>493385.6</v>
      </c>
      <c r="N51">
        <f t="shared" si="9"/>
        <v>493402</v>
      </c>
    </row>
    <row r="54" spans="1:15">
      <c r="A54" t="s">
        <v>13</v>
      </c>
      <c r="B54">
        <v>0</v>
      </c>
      <c r="C54">
        <v>1</v>
      </c>
      <c r="D54">
        <v>2</v>
      </c>
      <c r="E54">
        <v>3</v>
      </c>
      <c r="F54">
        <v>4</v>
      </c>
      <c r="G54">
        <v>5</v>
      </c>
      <c r="H54">
        <v>6</v>
      </c>
      <c r="I54">
        <v>7</v>
      </c>
      <c r="J54">
        <v>8</v>
      </c>
      <c r="K54">
        <v>9</v>
      </c>
      <c r="L54">
        <v>10</v>
      </c>
      <c r="M54">
        <v>11</v>
      </c>
      <c r="N54">
        <v>12</v>
      </c>
    </row>
    <row r="55" spans="1:15">
      <c r="A55" t="s">
        <v>16</v>
      </c>
      <c r="B55" s="6">
        <f xml:space="preserve"> -1696.4*B54^2 + 20254*B54 + 1250</f>
        <v>1250</v>
      </c>
      <c r="C55" s="6">
        <f t="shared" ref="C55" si="10" xml:space="preserve"> -1696.4*C54^2 + 20254*C54 + 1250</f>
        <v>19807.599999999999</v>
      </c>
      <c r="D55" s="6">
        <f t="shared" ref="D55" si="11" xml:space="preserve"> -1696.4*D54^2 + 20254*D54 + 1250</f>
        <v>34972.400000000001</v>
      </c>
      <c r="E55" s="6">
        <f t="shared" ref="E55" si="12" xml:space="preserve"> -1696.4*E54^2 + 20254*E54 + 1250</f>
        <v>46744.4</v>
      </c>
      <c r="F55" s="6">
        <f t="shared" ref="F55" si="13" xml:space="preserve"> -1696.4*F54^2 + 20254*F54 + 1250</f>
        <v>55123.6</v>
      </c>
      <c r="G55" s="6">
        <f t="shared" ref="G55" si="14" xml:space="preserve"> -1696.4*G54^2 + 20254*G54 + 1250</f>
        <v>60110</v>
      </c>
      <c r="H55" s="6">
        <f t="shared" ref="H55" si="15" xml:space="preserve"> -1696.4*H54^2 + 20254*H54 + 1250</f>
        <v>61703.6</v>
      </c>
      <c r="I55" s="6">
        <f t="shared" ref="I55" si="16" xml:space="preserve"> -1696.4*I54^2 + 20254*I54 + 1250</f>
        <v>59904.399999999994</v>
      </c>
      <c r="J55" s="6">
        <f t="shared" ref="J55" si="17" xml:space="preserve"> -1696.4*J54^2 + 20254*J54 + 1250</f>
        <v>54712.399999999994</v>
      </c>
      <c r="K55" s="6">
        <f t="shared" ref="K55" si="18" xml:space="preserve"> -1696.4*K54^2 + 20254*K54 + 1250</f>
        <v>46127.600000000006</v>
      </c>
      <c r="L55" s="6">
        <f t="shared" ref="L55" si="19" xml:space="preserve"> -1696.4*L54^2 + 20254*L54 + 1250</f>
        <v>34150</v>
      </c>
      <c r="M55" s="6">
        <f t="shared" ref="M55" si="20" xml:space="preserve"> -1696.4*M54^2 + 20254*M54 + 1250</f>
        <v>18779.599999999977</v>
      </c>
      <c r="N55" s="6">
        <f t="shared" ref="N55" si="21" xml:space="preserve"> -1696.4*N54^2 + 20254*N54 + 1250</f>
        <v>16.399999999994179</v>
      </c>
    </row>
    <row r="56" spans="1:15">
      <c r="A56" t="s">
        <v>17</v>
      </c>
      <c r="B56" s="6">
        <f>SUM($B55:B55)</f>
        <v>1250</v>
      </c>
      <c r="C56" s="6">
        <f>SUM($B55:C55)</f>
        <v>21057.599999999999</v>
      </c>
      <c r="D56" s="6">
        <f>SUM($B55:D55)</f>
        <v>56030</v>
      </c>
      <c r="E56" s="6">
        <f>SUM($B55:E55)</f>
        <v>102774.39999999999</v>
      </c>
      <c r="F56" s="6">
        <f>SUM($B55:F55)</f>
        <v>157898</v>
      </c>
      <c r="G56" s="6">
        <f>SUM($B55:G55)</f>
        <v>218008</v>
      </c>
      <c r="H56" s="6">
        <f>SUM($B55:H55)</f>
        <v>279711.59999999998</v>
      </c>
      <c r="I56" s="6">
        <f>SUM($B55:I55)</f>
        <v>339616</v>
      </c>
      <c r="J56" s="6">
        <f>SUM($B55:J55)</f>
        <v>394328.4</v>
      </c>
      <c r="K56" s="6">
        <f>SUM($B55:K55)</f>
        <v>440456</v>
      </c>
      <c r="L56" s="6">
        <f>SUM($B55:L55)</f>
        <v>474606</v>
      </c>
      <c r="M56" s="6">
        <f>SUM($B55:M55)</f>
        <v>493385.6</v>
      </c>
      <c r="N56" s="6">
        <f>SUM($B55:N55)</f>
        <v>493402</v>
      </c>
    </row>
    <row r="57" spans="1:15">
      <c r="A57" t="s">
        <v>18</v>
      </c>
      <c r="B57" s="2">
        <f>300000+B55*2.25</f>
        <v>302812.5</v>
      </c>
      <c r="C57" s="2">
        <f>C55*2.25</f>
        <v>44567.1</v>
      </c>
      <c r="D57" s="2">
        <f t="shared" ref="D57:N57" si="22">D55*2.25</f>
        <v>78687.900000000009</v>
      </c>
      <c r="E57" s="2">
        <f t="shared" si="22"/>
        <v>105174.90000000001</v>
      </c>
      <c r="F57" s="2">
        <f t="shared" si="22"/>
        <v>124028.09999999999</v>
      </c>
      <c r="G57" s="2">
        <f t="shared" si="22"/>
        <v>135247.5</v>
      </c>
      <c r="H57" s="2">
        <f t="shared" si="22"/>
        <v>138833.1</v>
      </c>
      <c r="I57" s="2">
        <f t="shared" si="22"/>
        <v>134784.9</v>
      </c>
      <c r="J57" s="2">
        <f t="shared" si="22"/>
        <v>123102.9</v>
      </c>
      <c r="K57" s="2">
        <f t="shared" si="22"/>
        <v>103787.1</v>
      </c>
      <c r="L57" s="2">
        <f t="shared" si="22"/>
        <v>76837.5</v>
      </c>
      <c r="M57" s="2">
        <f t="shared" si="22"/>
        <v>42254.099999999948</v>
      </c>
      <c r="N57" s="2">
        <f t="shared" si="22"/>
        <v>36.899999999986903</v>
      </c>
    </row>
    <row r="58" spans="1:15">
      <c r="A58" t="s">
        <v>19</v>
      </c>
      <c r="B58" s="2">
        <f>B57</f>
        <v>302812.5</v>
      </c>
      <c r="C58" s="2">
        <f>B58+C57</f>
        <v>347379.6</v>
      </c>
      <c r="D58" s="2">
        <f t="shared" ref="D58:N58" si="23">C58+D57</f>
        <v>426067.5</v>
      </c>
      <c r="E58" s="2">
        <f t="shared" si="23"/>
        <v>531242.4</v>
      </c>
      <c r="F58" s="2">
        <f t="shared" si="23"/>
        <v>655270.5</v>
      </c>
      <c r="G58" s="2">
        <f t="shared" si="23"/>
        <v>790518</v>
      </c>
      <c r="H58" s="2">
        <f t="shared" si="23"/>
        <v>929351.1</v>
      </c>
      <c r="I58" s="2">
        <f t="shared" si="23"/>
        <v>1064136</v>
      </c>
      <c r="J58" s="2">
        <f t="shared" si="23"/>
        <v>1187238.8999999999</v>
      </c>
      <c r="K58" s="2">
        <f t="shared" si="23"/>
        <v>1291026</v>
      </c>
      <c r="L58" s="2">
        <f t="shared" si="23"/>
        <v>1367863.5</v>
      </c>
      <c r="M58" s="2">
        <f t="shared" si="23"/>
        <v>1410117.5999999999</v>
      </c>
      <c r="N58" s="2">
        <f t="shared" si="23"/>
        <v>1410154.4999999998</v>
      </c>
    </row>
    <row r="59" spans="1:15">
      <c r="A59" t="s">
        <v>20</v>
      </c>
      <c r="B59" s="2">
        <f>B55*8.5</f>
        <v>10625</v>
      </c>
      <c r="C59" s="2">
        <f t="shared" ref="C59:N59" si="24">C55*8.5</f>
        <v>168364.59999999998</v>
      </c>
      <c r="D59" s="2">
        <f t="shared" si="24"/>
        <v>297265.40000000002</v>
      </c>
      <c r="E59" s="2">
        <f t="shared" si="24"/>
        <v>397327.4</v>
      </c>
      <c r="F59" s="2">
        <f t="shared" si="24"/>
        <v>468550.6</v>
      </c>
      <c r="G59" s="2">
        <f t="shared" si="24"/>
        <v>510935</v>
      </c>
      <c r="H59" s="2">
        <f t="shared" si="24"/>
        <v>524480.6</v>
      </c>
      <c r="I59" s="2">
        <f t="shared" si="24"/>
        <v>509187.39999999997</v>
      </c>
      <c r="J59" s="2">
        <f t="shared" si="24"/>
        <v>465055.39999999997</v>
      </c>
      <c r="K59" s="2">
        <f t="shared" si="24"/>
        <v>392084.60000000003</v>
      </c>
      <c r="L59" s="2">
        <f t="shared" si="24"/>
        <v>290275</v>
      </c>
      <c r="M59" s="2">
        <f t="shared" si="24"/>
        <v>159626.5999999998</v>
      </c>
      <c r="N59" s="2">
        <f t="shared" si="24"/>
        <v>139.39999999995052</v>
      </c>
    </row>
    <row r="60" spans="1:15">
      <c r="A60" t="s">
        <v>21</v>
      </c>
      <c r="B60" s="2">
        <f>B59</f>
        <v>10625</v>
      </c>
      <c r="C60" s="2">
        <f>B60+C59</f>
        <v>178989.59999999998</v>
      </c>
      <c r="D60" s="2">
        <f t="shared" ref="D60:N60" si="25">C60+D59</f>
        <v>476255</v>
      </c>
      <c r="E60" s="2">
        <f t="shared" si="25"/>
        <v>873582.4</v>
      </c>
      <c r="F60" s="2">
        <f t="shared" si="25"/>
        <v>1342133</v>
      </c>
      <c r="G60" s="2">
        <f t="shared" si="25"/>
        <v>1853068</v>
      </c>
      <c r="H60" s="2">
        <f t="shared" si="25"/>
        <v>2377548.6</v>
      </c>
      <c r="I60" s="2">
        <f t="shared" si="25"/>
        <v>2886736</v>
      </c>
      <c r="J60" s="2">
        <f t="shared" si="25"/>
        <v>3351791.4</v>
      </c>
      <c r="K60" s="2">
        <f t="shared" si="25"/>
        <v>3743876</v>
      </c>
      <c r="L60" s="2">
        <f t="shared" si="25"/>
        <v>4034151</v>
      </c>
      <c r="M60" s="2">
        <f t="shared" si="25"/>
        <v>4193777.5999999996</v>
      </c>
      <c r="N60" s="2">
        <f t="shared" si="25"/>
        <v>4193916.9999999995</v>
      </c>
    </row>
    <row r="61" spans="1:15">
      <c r="A61" t="s">
        <v>22</v>
      </c>
      <c r="B61" s="2">
        <f>B59-B57</f>
        <v>-292187.5</v>
      </c>
      <c r="C61" s="2">
        <f t="shared" ref="C61:N61" si="26">C59-C57</f>
        <v>123797.49999999997</v>
      </c>
      <c r="D61" s="2">
        <f t="shared" si="26"/>
        <v>218577.5</v>
      </c>
      <c r="E61" s="2">
        <f t="shared" si="26"/>
        <v>292152.5</v>
      </c>
      <c r="F61" s="2">
        <f t="shared" si="26"/>
        <v>344522.5</v>
      </c>
      <c r="G61" s="2">
        <f t="shared" si="26"/>
        <v>375687.5</v>
      </c>
      <c r="H61" s="2">
        <f t="shared" si="26"/>
        <v>385647.5</v>
      </c>
      <c r="I61" s="2">
        <f t="shared" si="26"/>
        <v>374402.5</v>
      </c>
      <c r="J61" s="2">
        <f t="shared" si="26"/>
        <v>341952.5</v>
      </c>
      <c r="K61" s="2">
        <f t="shared" si="26"/>
        <v>288297.5</v>
      </c>
      <c r="L61" s="2">
        <f t="shared" si="26"/>
        <v>213437.5</v>
      </c>
      <c r="M61" s="2">
        <f t="shared" si="26"/>
        <v>117372.49999999985</v>
      </c>
      <c r="N61" s="2">
        <f t="shared" si="26"/>
        <v>102.49999999996362</v>
      </c>
    </row>
    <row r="62" spans="1:15">
      <c r="A62" t="s">
        <v>23</v>
      </c>
      <c r="B62" s="2">
        <f>B61</f>
        <v>-292187.5</v>
      </c>
      <c r="C62" s="2">
        <f>B62+C61</f>
        <v>-168390.00000000003</v>
      </c>
      <c r="D62" s="2">
        <f t="shared" ref="D62:N62" si="27">C62+D61</f>
        <v>50187.499999999971</v>
      </c>
      <c r="E62" s="2">
        <f t="shared" si="27"/>
        <v>342340</v>
      </c>
      <c r="F62" s="2">
        <f t="shared" si="27"/>
        <v>686862.5</v>
      </c>
      <c r="G62" s="2">
        <f t="shared" si="27"/>
        <v>1062550</v>
      </c>
      <c r="H62" s="2">
        <f t="shared" si="27"/>
        <v>1448197.5</v>
      </c>
      <c r="I62" s="2">
        <f t="shared" si="27"/>
        <v>1822600</v>
      </c>
      <c r="J62" s="2">
        <f t="shared" si="27"/>
        <v>2164552.5</v>
      </c>
      <c r="K62" s="2">
        <f t="shared" si="27"/>
        <v>2452850</v>
      </c>
      <c r="L62" s="2">
        <f t="shared" si="27"/>
        <v>2666287.5</v>
      </c>
      <c r="M62" s="2">
        <f t="shared" si="27"/>
        <v>2783660</v>
      </c>
      <c r="N62" s="2">
        <f t="shared" si="27"/>
        <v>2783762.5</v>
      </c>
    </row>
    <row r="64" spans="1:15">
      <c r="A64" t="s">
        <v>24</v>
      </c>
      <c r="B64" t="s">
        <v>25</v>
      </c>
    </row>
    <row r="66" spans="1:7">
      <c r="A66" t="s">
        <v>26</v>
      </c>
      <c r="B66">
        <v>0</v>
      </c>
      <c r="C66">
        <v>1</v>
      </c>
      <c r="D66">
        <v>2</v>
      </c>
      <c r="E66">
        <v>3</v>
      </c>
      <c r="F66">
        <v>4</v>
      </c>
      <c r="G66">
        <v>5</v>
      </c>
    </row>
    <row r="67" spans="1:7">
      <c r="A67" t="s">
        <v>27</v>
      </c>
      <c r="B67">
        <f>55*B66</f>
        <v>0</v>
      </c>
      <c r="C67">
        <f t="shared" ref="C67:G67" si="28">55*C66</f>
        <v>55</v>
      </c>
      <c r="D67">
        <f t="shared" si="28"/>
        <v>110</v>
      </c>
      <c r="E67">
        <f t="shared" si="28"/>
        <v>165</v>
      </c>
      <c r="F67">
        <f t="shared" si="28"/>
        <v>220</v>
      </c>
      <c r="G67">
        <f t="shared" si="28"/>
        <v>275</v>
      </c>
    </row>
    <row r="68" spans="1:7">
      <c r="A68" t="s">
        <v>28</v>
      </c>
      <c r="C68">
        <f>C67-B67</f>
        <v>55</v>
      </c>
      <c r="D68">
        <f t="shared" ref="D68:G68" si="29">D67-C67</f>
        <v>55</v>
      </c>
      <c r="E68">
        <f t="shared" si="29"/>
        <v>55</v>
      </c>
      <c r="F68">
        <f t="shared" si="29"/>
        <v>55</v>
      </c>
      <c r="G68">
        <f t="shared" si="29"/>
        <v>55</v>
      </c>
    </row>
    <row r="69" spans="1:7">
      <c r="A69" t="s">
        <v>28</v>
      </c>
      <c r="B69">
        <f>(55*B66) - (55*(B66-1))</f>
        <v>55</v>
      </c>
      <c r="C69">
        <f t="shared" ref="C69:G69" si="30">(55*C66) - (55*(C66-1))</f>
        <v>55</v>
      </c>
      <c r="D69">
        <f t="shared" si="30"/>
        <v>55</v>
      </c>
      <c r="E69">
        <f t="shared" si="30"/>
        <v>55</v>
      </c>
      <c r="F69">
        <f t="shared" si="30"/>
        <v>55</v>
      </c>
      <c r="G69">
        <f t="shared" si="30"/>
        <v>55</v>
      </c>
    </row>
    <row r="72" spans="1:7">
      <c r="A72" t="s">
        <v>29</v>
      </c>
    </row>
    <row r="74" spans="1:7">
      <c r="A74" t="s">
        <v>30</v>
      </c>
      <c r="B74">
        <v>30</v>
      </c>
      <c r="C74">
        <v>40</v>
      </c>
      <c r="D74">
        <v>85</v>
      </c>
      <c r="E74">
        <v>140</v>
      </c>
      <c r="F74">
        <v>179</v>
      </c>
      <c r="G74">
        <v>227</v>
      </c>
    </row>
    <row r="75" spans="1:7">
      <c r="A75" t="s">
        <v>31</v>
      </c>
      <c r="B75" s="2">
        <v>-216</v>
      </c>
      <c r="C75" s="2">
        <v>21</v>
      </c>
      <c r="D75" s="2">
        <v>126</v>
      </c>
      <c r="E75" s="2">
        <v>340</v>
      </c>
      <c r="F75" s="2">
        <v>319</v>
      </c>
      <c r="G75" s="2">
        <v>135</v>
      </c>
    </row>
    <row r="87" spans="1:13">
      <c r="A87" t="s">
        <v>30</v>
      </c>
      <c r="B87">
        <v>30</v>
      </c>
      <c r="C87">
        <v>40</v>
      </c>
      <c r="D87">
        <v>85</v>
      </c>
      <c r="E87">
        <v>140</v>
      </c>
      <c r="F87">
        <v>179</v>
      </c>
      <c r="G87">
        <v>227</v>
      </c>
    </row>
    <row r="88" spans="1:13">
      <c r="A88" t="s">
        <v>31</v>
      </c>
      <c r="B88" s="7">
        <f>-0.0324*B87^2+9.8497*B87-419.41</f>
        <v>-153.07900000000006</v>
      </c>
      <c r="C88" s="7">
        <f t="shared" ref="C88:G88" si="31">-0.0324*C87^2+9.8497*C87-419.41</f>
        <v>-77.262</v>
      </c>
      <c r="D88" s="7">
        <f t="shared" si="31"/>
        <v>183.72450000000009</v>
      </c>
      <c r="E88" s="7">
        <f t="shared" si="31"/>
        <v>324.5080000000001</v>
      </c>
      <c r="F88" s="7">
        <f t="shared" si="31"/>
        <v>305.55790000000007</v>
      </c>
      <c r="G88" s="7">
        <f t="shared" si="31"/>
        <v>146.9323</v>
      </c>
    </row>
    <row r="91" spans="1:13">
      <c r="A91" t="s">
        <v>30</v>
      </c>
      <c r="B91">
        <v>30</v>
      </c>
      <c r="C91">
        <v>31</v>
      </c>
      <c r="D91">
        <v>40</v>
      </c>
      <c r="E91">
        <v>41</v>
      </c>
      <c r="F91">
        <v>85</v>
      </c>
      <c r="G91">
        <v>86</v>
      </c>
      <c r="H91">
        <v>140</v>
      </c>
      <c r="I91">
        <v>141</v>
      </c>
      <c r="J91">
        <v>179</v>
      </c>
      <c r="K91">
        <v>180</v>
      </c>
      <c r="L91">
        <v>227</v>
      </c>
      <c r="M91">
        <v>228</v>
      </c>
    </row>
    <row r="92" spans="1:13">
      <c r="A92" t="s">
        <v>31</v>
      </c>
      <c r="B92" s="7">
        <f>-0.0324*B91^2+9.8497*B91-419.41</f>
        <v>-153.07900000000006</v>
      </c>
      <c r="C92" s="7">
        <f t="shared" ref="C92" si="32">-0.0324*C91^2+9.8497*C91-419.41</f>
        <v>-145.20569999999998</v>
      </c>
      <c r="D92" s="7">
        <f t="shared" ref="D92" si="33">-0.0324*D91^2+9.8497*D91-419.41</f>
        <v>-77.262</v>
      </c>
      <c r="E92" s="7">
        <f t="shared" ref="E92" si="34">-0.0324*E91^2+9.8497*E91-419.41</f>
        <v>-70.036699999999996</v>
      </c>
      <c r="F92" s="7">
        <f t="shared" ref="F92" si="35">-0.0324*F91^2+9.8497*F91-419.41</f>
        <v>183.72450000000009</v>
      </c>
      <c r="G92" s="7">
        <f t="shared" ref="G92" si="36">-0.0324*G91^2+9.8497*G91-419.41</f>
        <v>188.03379999999999</v>
      </c>
      <c r="H92" s="7">
        <f t="shared" ref="H92" si="37">-0.0324*H91^2+9.8497*H91-419.41</f>
        <v>324.5080000000001</v>
      </c>
      <c r="I92" s="7">
        <f t="shared" ref="I92" si="38">-0.0324*I91^2+9.8497*I91-419.41</f>
        <v>325.25330000000002</v>
      </c>
      <c r="J92" s="7">
        <f t="shared" ref="J92" si="39">-0.0324*J91^2+9.8497*J91-419.41</f>
        <v>305.55790000000007</v>
      </c>
      <c r="K92" s="7">
        <f t="shared" ref="K92" si="40">-0.0324*K91^2+9.8497*K91-419.41</f>
        <v>303.77600000000012</v>
      </c>
      <c r="L92" s="7">
        <f t="shared" ref="L92" si="41">-0.0324*L91^2+9.8497*L91-419.41</f>
        <v>146.9323</v>
      </c>
      <c r="M92" s="7">
        <f t="shared" ref="M92" si="42">-0.0324*M91^2+9.8497*M91-419.41</f>
        <v>142.04000000000025</v>
      </c>
    </row>
    <row r="93" spans="1:13">
      <c r="A93" t="s">
        <v>32</v>
      </c>
      <c r="C93" s="2">
        <f>C92-B92</f>
        <v>7.8733000000000857</v>
      </c>
      <c r="E93" s="2">
        <f>E92-D92</f>
        <v>7.2253000000000043</v>
      </c>
      <c r="G93" s="2">
        <f>G92-F92</f>
        <v>4.3092999999998938</v>
      </c>
      <c r="I93" s="2">
        <f>I92-H92</f>
        <v>0.74529999999992924</v>
      </c>
      <c r="K93" s="2">
        <f>K92-J92</f>
        <v>-1.7818999999999505</v>
      </c>
      <c r="M93" s="2">
        <f>M92-L92</f>
        <v>-4.8922999999997501</v>
      </c>
    </row>
    <row r="96" spans="1:13">
      <c r="A96" t="s">
        <v>30</v>
      </c>
      <c r="B96">
        <v>30</v>
      </c>
      <c r="C96">
        <v>31</v>
      </c>
      <c r="D96">
        <v>40</v>
      </c>
      <c r="E96">
        <v>41</v>
      </c>
      <c r="F96">
        <v>85</v>
      </c>
      <c r="G96">
        <v>86</v>
      </c>
      <c r="H96">
        <v>140</v>
      </c>
      <c r="I96">
        <v>141</v>
      </c>
      <c r="J96">
        <v>179</v>
      </c>
      <c r="K96">
        <v>180</v>
      </c>
      <c r="L96">
        <v>227</v>
      </c>
      <c r="M96">
        <v>228</v>
      </c>
    </row>
    <row r="97" spans="1:13">
      <c r="A97" t="s">
        <v>31</v>
      </c>
      <c r="B97" s="7">
        <f>-0.0324*B96^2+9.8497*B96-419.41</f>
        <v>-153.07900000000006</v>
      </c>
      <c r="C97" s="7">
        <f t="shared" ref="C97" si="43">-0.0324*C96^2+9.8497*C96-419.41</f>
        <v>-145.20569999999998</v>
      </c>
      <c r="D97" s="7">
        <f t="shared" ref="D97" si="44">-0.0324*D96^2+9.8497*D96-419.41</f>
        <v>-77.262</v>
      </c>
      <c r="E97" s="7">
        <f t="shared" ref="E97" si="45">-0.0324*E96^2+9.8497*E96-419.41</f>
        <v>-70.036699999999996</v>
      </c>
      <c r="F97" s="7">
        <f t="shared" ref="F97" si="46">-0.0324*F96^2+9.8497*F96-419.41</f>
        <v>183.72450000000009</v>
      </c>
      <c r="G97" s="7">
        <f t="shared" ref="G97" si="47">-0.0324*G96^2+9.8497*G96-419.41</f>
        <v>188.03379999999999</v>
      </c>
      <c r="H97" s="7">
        <f t="shared" ref="H97" si="48">-0.0324*H96^2+9.8497*H96-419.41</f>
        <v>324.5080000000001</v>
      </c>
      <c r="I97" s="7">
        <f t="shared" ref="I97" si="49">-0.0324*I96^2+9.8497*I96-419.41</f>
        <v>325.25330000000002</v>
      </c>
      <c r="J97" s="7">
        <f t="shared" ref="J97" si="50">-0.0324*J96^2+9.8497*J96-419.41</f>
        <v>305.55790000000007</v>
      </c>
      <c r="K97" s="7">
        <f t="shared" ref="K97" si="51">-0.0324*K96^2+9.8497*K96-419.41</f>
        <v>303.77600000000012</v>
      </c>
      <c r="L97" s="7">
        <f t="shared" ref="L97" si="52">-0.0324*L96^2+9.8497*L96-419.41</f>
        <v>146.9323</v>
      </c>
      <c r="M97" s="7">
        <f t="shared" ref="M97" si="53">-0.0324*M96^2+9.8497*M96-419.41</f>
        <v>142.04000000000025</v>
      </c>
    </row>
    <row r="98" spans="1:13">
      <c r="A98" t="s">
        <v>33</v>
      </c>
      <c r="B98" s="2">
        <f>(-0.0324*B96^2+9.8497*B96-419.41) - (-0.0324*(B96-1)^2+9.8497*(B96-1)-419.41)</f>
        <v>7.9380999999999631</v>
      </c>
      <c r="C98" s="2">
        <f t="shared" ref="C98:M98" si="54">(-0.0324*C96^2+9.8497*C96-419.41) - (-0.0324*(C96-1)^2+9.8497*(C96-1)-419.41)</f>
        <v>7.8733000000000857</v>
      </c>
      <c r="D98" s="2">
        <f t="shared" si="54"/>
        <v>7.2900999999999954</v>
      </c>
      <c r="E98" s="2">
        <f t="shared" si="54"/>
        <v>7.2253000000000043</v>
      </c>
      <c r="F98" s="2">
        <f t="shared" si="54"/>
        <v>4.3740999999999985</v>
      </c>
      <c r="G98" s="2">
        <f t="shared" si="54"/>
        <v>4.3092999999998938</v>
      </c>
      <c r="H98" s="2">
        <f t="shared" si="54"/>
        <v>0.81010000000003402</v>
      </c>
      <c r="I98" s="2">
        <f t="shared" si="54"/>
        <v>0.74529999999992924</v>
      </c>
      <c r="J98" s="2">
        <f t="shared" si="54"/>
        <v>-1.7171000000000731</v>
      </c>
      <c r="K98" s="2">
        <f t="shared" si="54"/>
        <v>-1.7818999999999505</v>
      </c>
      <c r="L98" s="2">
        <f t="shared" si="54"/>
        <v>-4.8275000000001</v>
      </c>
      <c r="M98" s="2">
        <f t="shared" si="54"/>
        <v>-4.8922999999997501</v>
      </c>
    </row>
    <row r="100" spans="1:13">
      <c r="A100" t="s">
        <v>34</v>
      </c>
    </row>
    <row r="102" spans="1:13">
      <c r="A102" t="s">
        <v>35</v>
      </c>
    </row>
    <row r="104" spans="1:13">
      <c r="A104" t="s">
        <v>30</v>
      </c>
      <c r="B104">
        <v>121.99392407101051</v>
      </c>
      <c r="C104">
        <v>182.00913002820903</v>
      </c>
      <c r="D104" t="s">
        <v>36</v>
      </c>
    </row>
    <row r="105" spans="1:13">
      <c r="A105" t="s">
        <v>31</v>
      </c>
      <c r="B105" s="7">
        <f>-0.0324*B104^2+9.8497*B104-419.41</f>
        <v>299.99998659034355</v>
      </c>
      <c r="C105" s="7">
        <f t="shared" ref="C105" si="55">-0.0324*C104^2+9.8497*C104-419.41</f>
        <v>300.00004943738423</v>
      </c>
    </row>
    <row r="107" spans="1:13">
      <c r="A107" t="s">
        <v>37</v>
      </c>
    </row>
    <row r="109" spans="1:13">
      <c r="A109" t="s">
        <v>30</v>
      </c>
      <c r="B109">
        <v>136.06944444444392</v>
      </c>
      <c r="C109">
        <f>B109+1</f>
        <v>137.06944444444392</v>
      </c>
    </row>
    <row r="110" spans="1:13">
      <c r="A110" t="s">
        <v>31</v>
      </c>
      <c r="B110" s="7">
        <f>-0.0324*B109^2+9.8497*B109-419.41</f>
        <v>320.95065069444405</v>
      </c>
      <c r="C110" s="7">
        <f t="shared" ref="C110" si="56">-0.0324*C109^2+9.8497*C109-419.41</f>
        <v>321.95065069444416</v>
      </c>
    </row>
    <row r="111" spans="1:13">
      <c r="A111" t="s">
        <v>32</v>
      </c>
      <c r="C111" s="2">
        <f>C110-B110</f>
        <v>1.0000000000001137</v>
      </c>
    </row>
    <row r="113" spans="1:5">
      <c r="A113" t="s">
        <v>30</v>
      </c>
      <c r="B113">
        <v>137.06944444444377</v>
      </c>
    </row>
    <row r="114" spans="1:5">
      <c r="A114" t="s">
        <v>31</v>
      </c>
      <c r="B114" s="7">
        <f>-0.0324*B113^2+9.8497*B113-419.41</f>
        <v>321.95065069444371</v>
      </c>
    </row>
    <row r="115" spans="1:5">
      <c r="A115" t="s">
        <v>33</v>
      </c>
      <c r="B115" s="2">
        <f>(-0.0324*B113^2+9.8497*B113-419.41) - (-0.0324*(B113-1)^2+9.8497*(B113-1)-419.41)</f>
        <v>1</v>
      </c>
    </row>
    <row r="117" spans="1:5">
      <c r="A117" t="s">
        <v>38</v>
      </c>
    </row>
    <row r="119" spans="1:5">
      <c r="A119" t="s">
        <v>30</v>
      </c>
      <c r="B119">
        <v>51.206111782717691</v>
      </c>
      <c r="C119">
        <v>252.79695385622068</v>
      </c>
      <c r="D119" t="s">
        <v>39</v>
      </c>
    </row>
    <row r="120" spans="1:5">
      <c r="A120" t="s">
        <v>31</v>
      </c>
      <c r="B120" s="7">
        <f>-0.0324*B119^2+9.8497*B119-419.41</f>
        <v>-9.5412260975535901E-5</v>
      </c>
      <c r="C120" s="7">
        <f t="shared" ref="C120" si="57">-0.0324*C119^2+9.8497*C119-419.41</f>
        <v>4.031852978414463E-5</v>
      </c>
    </row>
    <row r="121" spans="1:5">
      <c r="A121" t="s">
        <v>33</v>
      </c>
      <c r="B121" s="2">
        <f>(-0.0324*B119^2+9.8497*B119-419.41) - (-0.0324*(B119-1)^2+9.8497*(B119-1)-419.41)</f>
        <v>6.5639439564799318</v>
      </c>
      <c r="C121" s="2">
        <f t="shared" ref="C121" si="58">(-0.0324*C119^2+9.8497*C119-419.41) - (-0.0324*(C119-1)^2+9.8497*(C119-1)-419.41)</f>
        <v>-6.4991426098831653</v>
      </c>
    </row>
    <row r="123" spans="1:5">
      <c r="A123" t="s">
        <v>40</v>
      </c>
    </row>
    <row r="125" spans="1:5">
      <c r="A125" t="s">
        <v>30</v>
      </c>
      <c r="B125">
        <v>152.50154320987471</v>
      </c>
      <c r="C125">
        <v>151</v>
      </c>
      <c r="D125">
        <v>152</v>
      </c>
      <c r="E125">
        <v>153</v>
      </c>
    </row>
    <row r="126" spans="1:5">
      <c r="A126" t="s">
        <v>31</v>
      </c>
      <c r="B126" s="7">
        <f>-0.0324*B125^2+9.8497*B125-419.41</f>
        <v>329.16670007716078</v>
      </c>
      <c r="C126" s="7">
        <f t="shared" ref="C126:E126" si="59">-0.0324*C125^2+9.8497*C125-419.41</f>
        <v>329.14230000000015</v>
      </c>
      <c r="D126" s="7">
        <f t="shared" si="59"/>
        <v>329.17480000000018</v>
      </c>
      <c r="E126" s="7">
        <f t="shared" si="59"/>
        <v>329.1425000000001</v>
      </c>
    </row>
    <row r="127" spans="1:5">
      <c r="A127" t="s">
        <v>33</v>
      </c>
      <c r="B127" s="2">
        <f>(-0.0324*B125^2+9.8497*B125-419.41) - (-0.0324*(B125-1)^2+9.8497*(B125-1)-419.41)</f>
        <v>4.5474735088646412E-13</v>
      </c>
      <c r="C127" s="2">
        <f t="shared" ref="C127:E127" si="60">(-0.0324*C125^2+9.8497*C125-419.41) - (-0.0324*(C125-1)^2+9.8497*(C125-1)-419.41)</f>
        <v>9.7300000000018372E-2</v>
      </c>
      <c r="D127" s="2">
        <f t="shared" si="60"/>
        <v>3.2500000000027285E-2</v>
      </c>
      <c r="E127" s="2">
        <f t="shared" si="60"/>
        <v>-3.2300000000077489E-2</v>
      </c>
    </row>
  </sheetData>
  <mergeCells count="1">
    <mergeCell ref="A1:H1"/>
  </mergeCells>
  <hyperlinks>
    <hyperlink ref="A26" r:id="rId1" display="I have left the remainder of this sheet &quot;AS IS&quot; from class. If you would like to see cleaned up versions of these (or similar) examples check out: Examples from 07-11-2013 (Summer 2013)."/>
  </hyperlinks>
  <pageMargins left="0.7" right="0.7" top="0.75" bottom="0.75" header="0.3" footer="0.3"/>
  <pageSetup orientation="portrait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Appalachian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AppState User</dc:creator>
  <cp:lastModifiedBy>Name</cp:lastModifiedBy>
  <dcterms:created xsi:type="dcterms:W3CDTF">2015-07-10T14:24:27Z</dcterms:created>
  <dcterms:modified xsi:type="dcterms:W3CDTF">2015-07-10T19:15:09Z</dcterms:modified>
</cp:coreProperties>
</file>