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90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2" i="1" l="1"/>
  <c r="I262" i="1"/>
  <c r="J262" i="1"/>
  <c r="K262" i="1"/>
  <c r="D262" i="1"/>
  <c r="E262" i="1"/>
  <c r="F262" i="1"/>
  <c r="G262" i="1"/>
  <c r="C262" i="1"/>
  <c r="D250" i="1"/>
  <c r="E250" i="1"/>
  <c r="F250" i="1"/>
  <c r="G250" i="1"/>
  <c r="C250" i="1"/>
  <c r="D245" i="1"/>
  <c r="D234" i="1"/>
  <c r="E234" i="1"/>
  <c r="F234" i="1"/>
  <c r="G234" i="1"/>
  <c r="C234" i="1"/>
  <c r="G225" i="1"/>
  <c r="F225" i="1"/>
  <c r="E225" i="1"/>
  <c r="D225" i="1"/>
  <c r="C225" i="1"/>
  <c r="D214" i="1"/>
  <c r="E214" i="1"/>
  <c r="F214" i="1"/>
  <c r="G214" i="1"/>
  <c r="C214" i="1"/>
  <c r="D176" i="1"/>
  <c r="E176" i="1"/>
  <c r="F176" i="1"/>
  <c r="G176" i="1"/>
  <c r="H176" i="1"/>
  <c r="I176" i="1"/>
  <c r="J176" i="1"/>
  <c r="D177" i="1"/>
  <c r="E177" i="1"/>
  <c r="F177" i="1"/>
  <c r="G177" i="1"/>
  <c r="H177" i="1"/>
  <c r="I177" i="1"/>
  <c r="J177" i="1"/>
  <c r="D178" i="1"/>
  <c r="E178" i="1"/>
  <c r="F178" i="1"/>
  <c r="G178" i="1"/>
  <c r="H178" i="1"/>
  <c r="I178" i="1"/>
  <c r="J178" i="1"/>
  <c r="D179" i="1"/>
  <c r="E179" i="1"/>
  <c r="F179" i="1"/>
  <c r="G179" i="1"/>
  <c r="H179" i="1"/>
  <c r="I179" i="1"/>
  <c r="J179" i="1"/>
  <c r="D180" i="1"/>
  <c r="E180" i="1"/>
  <c r="F180" i="1"/>
  <c r="G180" i="1"/>
  <c r="H180" i="1"/>
  <c r="I180" i="1"/>
  <c r="J180" i="1"/>
  <c r="D181" i="1"/>
  <c r="E181" i="1"/>
  <c r="F181" i="1"/>
  <c r="G181" i="1"/>
  <c r="H181" i="1"/>
  <c r="I181" i="1"/>
  <c r="J181" i="1"/>
  <c r="D182" i="1"/>
  <c r="E182" i="1"/>
  <c r="F182" i="1"/>
  <c r="G182" i="1"/>
  <c r="H182" i="1"/>
  <c r="I182" i="1"/>
  <c r="J182" i="1"/>
  <c r="D183" i="1"/>
  <c r="E183" i="1"/>
  <c r="F183" i="1"/>
  <c r="G183" i="1"/>
  <c r="H183" i="1"/>
  <c r="I183" i="1"/>
  <c r="J183" i="1"/>
  <c r="C181" i="1"/>
  <c r="C182" i="1"/>
  <c r="C183" i="1"/>
  <c r="C176" i="1"/>
  <c r="C178" i="1"/>
  <c r="C177" i="1"/>
  <c r="C179" i="1"/>
  <c r="C180" i="1"/>
  <c r="F158" i="1"/>
  <c r="F159" i="1"/>
  <c r="F160" i="1"/>
  <c r="F161" i="1"/>
  <c r="F162" i="1"/>
  <c r="F163" i="1"/>
  <c r="F164" i="1"/>
  <c r="F165" i="1"/>
  <c r="E163" i="1"/>
  <c r="E164" i="1"/>
  <c r="E165" i="1"/>
  <c r="D163" i="1"/>
  <c r="D164" i="1"/>
  <c r="D165" i="1"/>
  <c r="C163" i="1"/>
  <c r="C164" i="1"/>
  <c r="C165" i="1"/>
  <c r="E158" i="1"/>
  <c r="E160" i="1"/>
  <c r="E159" i="1"/>
  <c r="E161" i="1"/>
  <c r="E162" i="1"/>
  <c r="D158" i="1"/>
  <c r="D160" i="1"/>
  <c r="D159" i="1"/>
  <c r="D161" i="1"/>
  <c r="D162" i="1"/>
  <c r="C158" i="1"/>
  <c r="C160" i="1"/>
  <c r="C159" i="1"/>
  <c r="C161" i="1"/>
  <c r="C162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C149" i="1"/>
  <c r="C150" i="1"/>
  <c r="C151" i="1"/>
  <c r="C144" i="1"/>
  <c r="C146" i="1"/>
  <c r="C145" i="1"/>
  <c r="C147" i="1"/>
  <c r="C148" i="1"/>
  <c r="C135" i="1"/>
  <c r="C136" i="1"/>
  <c r="C137" i="1"/>
  <c r="C130" i="1"/>
  <c r="C132" i="1"/>
  <c r="C131" i="1"/>
  <c r="C133" i="1"/>
  <c r="C134" i="1"/>
  <c r="D123" i="1"/>
  <c r="D124" i="1"/>
  <c r="D125" i="1"/>
  <c r="C123" i="1"/>
  <c r="C124" i="1"/>
  <c r="C125" i="1"/>
  <c r="D118" i="1"/>
  <c r="D120" i="1"/>
  <c r="D119" i="1"/>
  <c r="D121" i="1"/>
  <c r="D122" i="1"/>
  <c r="C118" i="1"/>
  <c r="C120" i="1"/>
  <c r="C119" i="1"/>
  <c r="C121" i="1"/>
  <c r="C122" i="1"/>
  <c r="D92" i="1"/>
  <c r="E92" i="1"/>
  <c r="F92" i="1"/>
  <c r="G92" i="1"/>
  <c r="H92" i="1"/>
  <c r="I92" i="1"/>
  <c r="J92" i="1"/>
  <c r="D93" i="1"/>
  <c r="E93" i="1"/>
  <c r="F93" i="1"/>
  <c r="G93" i="1"/>
  <c r="H93" i="1"/>
  <c r="I93" i="1"/>
  <c r="J93" i="1"/>
  <c r="D94" i="1"/>
  <c r="E94" i="1"/>
  <c r="F94" i="1"/>
  <c r="G94" i="1"/>
  <c r="H94" i="1"/>
  <c r="I94" i="1"/>
  <c r="J94" i="1"/>
  <c r="D95" i="1"/>
  <c r="E95" i="1"/>
  <c r="F95" i="1"/>
  <c r="G95" i="1"/>
  <c r="H95" i="1"/>
  <c r="I95" i="1"/>
  <c r="J95" i="1"/>
  <c r="D96" i="1"/>
  <c r="E96" i="1"/>
  <c r="F96" i="1"/>
  <c r="G96" i="1"/>
  <c r="H96" i="1"/>
  <c r="I96" i="1"/>
  <c r="J96" i="1"/>
  <c r="D97" i="1"/>
  <c r="E97" i="1"/>
  <c r="F97" i="1"/>
  <c r="G97" i="1"/>
  <c r="H97" i="1"/>
  <c r="I97" i="1"/>
  <c r="J97" i="1"/>
  <c r="D98" i="1"/>
  <c r="E98" i="1"/>
  <c r="F98" i="1"/>
  <c r="G98" i="1"/>
  <c r="H98" i="1"/>
  <c r="I98" i="1"/>
  <c r="J98" i="1"/>
  <c r="D99" i="1"/>
  <c r="E99" i="1"/>
  <c r="F99" i="1"/>
  <c r="G99" i="1"/>
  <c r="H99" i="1"/>
  <c r="I99" i="1"/>
  <c r="J99" i="1"/>
  <c r="C97" i="1"/>
  <c r="C98" i="1"/>
  <c r="C99" i="1"/>
  <c r="C92" i="1"/>
  <c r="C94" i="1"/>
  <c r="C93" i="1"/>
  <c r="C95" i="1"/>
  <c r="C96" i="1"/>
  <c r="D80" i="1"/>
  <c r="D82" i="1"/>
  <c r="D84" i="1"/>
  <c r="C82" i="1"/>
  <c r="C84" i="1"/>
  <c r="D87" i="1"/>
  <c r="D81" i="1"/>
  <c r="D83" i="1"/>
  <c r="D85" i="1"/>
  <c r="C81" i="1"/>
  <c r="C83" i="1"/>
  <c r="C85" i="1"/>
  <c r="D88" i="1"/>
  <c r="D86" i="1"/>
  <c r="C66" i="1"/>
  <c r="C62" i="1"/>
  <c r="C65" i="1"/>
  <c r="C61" i="1"/>
  <c r="C54" i="1"/>
  <c r="C55" i="1"/>
  <c r="C56" i="1"/>
  <c r="D34" i="1"/>
  <c r="E34" i="1"/>
  <c r="F34" i="1"/>
  <c r="G34" i="1"/>
  <c r="H34" i="1"/>
  <c r="I34" i="1"/>
  <c r="J34" i="1"/>
  <c r="D35" i="1"/>
  <c r="E35" i="1"/>
  <c r="F35" i="1"/>
  <c r="G35" i="1"/>
  <c r="H35" i="1"/>
  <c r="I35" i="1"/>
  <c r="J35" i="1"/>
  <c r="C35" i="1"/>
  <c r="C34" i="1"/>
</calcChain>
</file>

<file path=xl/sharedStrings.xml><?xml version="1.0" encoding="utf-8"?>
<sst xmlns="http://schemas.openxmlformats.org/spreadsheetml/2006/main" count="168" uniqueCount="90">
  <si>
    <t>2015-07-14: Workshop #3 Answer Key</t>
  </si>
  <si>
    <t>Bikes Sold</t>
  </si>
  <si>
    <t>Demand Price</t>
  </si>
  <si>
    <t>Supply Price</t>
  </si>
  <si>
    <t>(a)</t>
  </si>
  <si>
    <t>#1</t>
  </si>
  <si>
    <t>Stewart sells specialty bicycles. He has collected the following data about a particular bike:</t>
  </si>
  <si>
    <t>For example, if Stewart charges $935 per bike, he can expect to sell 100 bikes.</t>
  </si>
  <si>
    <t>He can obtain 100 of these bikes for $52,000 (i.e. $520 a piece).</t>
  </si>
  <si>
    <t>Use the table of data to find supply and demand price functions. Use a cubic model for the demand function and a quadratic model for the supply function.</t>
  </si>
  <si>
    <t>Demand function:  d = -0.0005q^3 + 0.3089q^2 - 57.373q + 4084</t>
  </si>
  <si>
    <t>Supply function:  s = 0.0071q^2 + 0.0055q + 457.04</t>
  </si>
  <si>
    <t>q =</t>
  </si>
  <si>
    <t xml:space="preserve">d = </t>
  </si>
  <si>
    <t>s =</t>
  </si>
  <si>
    <t>d - s =</t>
  </si>
  <si>
    <t>&lt;--- Goal seek the difference to be 0 by changing the quantity.</t>
  </si>
  <si>
    <t>The market equilibrium is (qE, pE) = (306.165, $1124.26)</t>
  </si>
  <si>
    <t>&lt;--- Goal seek the demand price to be $1,500 by changing the quantity.</t>
  </si>
  <si>
    <t>&lt;--- Plug in q = 250</t>
  </si>
  <si>
    <t>If Stewart charges $1,500 per bike, how many can he expect to sell?</t>
  </si>
  <si>
    <t>He can expect to sell 65.966 = 66 bikes.</t>
  </si>
  <si>
    <t>If Stewart wants to sell 250 bikes, what will his (average supply) cost per bike be?</t>
  </si>
  <si>
    <t>He will have to pay $902.17 per bike if he wants to obtain 250 bikes.</t>
  </si>
  <si>
    <t>(b)</t>
  </si>
  <si>
    <t>Use you model for the demand function to find a revenue function. Use your supply function to model the variable cost per bike and the fact that Stewart has fixed costs of $10,000 to find his cost function. Finally, use your revenue and cost functions to find profit, marginal revenue, marginal cost, and marginal profit functions.</t>
  </si>
  <si>
    <t>Here is one way to setup all of these functions…</t>
  </si>
  <si>
    <t>R =</t>
  </si>
  <si>
    <t xml:space="preserve">C = </t>
  </si>
  <si>
    <t>P =</t>
  </si>
  <si>
    <t>MR =</t>
  </si>
  <si>
    <t>MC =</t>
  </si>
  <si>
    <t>MP =</t>
  </si>
  <si>
    <t>&lt;--- Let E80 = D80+1 so the only input is the quantity in D80.</t>
  </si>
  <si>
    <t>&lt;--- R = d * q</t>
  </si>
  <si>
    <t>&lt;--- C = s * q + 10000</t>
  </si>
  <si>
    <t>&lt;--- P = R - C</t>
  </si>
  <si>
    <t>&lt;--- MR(q) = R(q) - R(q-1)</t>
  </si>
  <si>
    <t>&lt;--- MC(q) = C(q) - C(q-1)</t>
  </si>
  <si>
    <t>&lt;--- MP(q) = P(q) - P(q-1) OR  = MR(q) - MC(q)</t>
  </si>
  <si>
    <t>I like this way better…</t>
  </si>
  <si>
    <t>&lt;----</t>
  </si>
  <si>
    <t>Revenue is demand times quantity. Copy/paste the demand function and multiply it by the quantity. Then wrap this in parentheses. Now copy the whole thing and subtract it from itself so we have:  = R(q) - R(q). Finally, replace all of the q's with (q-1)'s.</t>
  </si>
  <si>
    <t>We should do the same thing to create MC(q). MP(q) is easier. It's just MR - MC.</t>
  </si>
  <si>
    <t>&lt;--- Profit seems to hit 0 twice.</t>
  </si>
  <si>
    <t>Near q = 0 and q = 300</t>
  </si>
  <si>
    <t>&lt;--- Guessed q = 0 and 300</t>
  </si>
  <si>
    <t>&lt;--- Goal seek to be 0 by changing the quantity.</t>
  </si>
  <si>
    <t>Stewart has 2 break even points. These occur at q = 2.887 and q = 303.588 bikes.</t>
  </si>
  <si>
    <t>Stewart's 75th bike brings in MR(75) = -$148.11 revenue (it actually LOSES revenue!!).</t>
  </si>
  <si>
    <t>The 75th bike cost him MC(75) = $576.08.</t>
  </si>
  <si>
    <t>&lt;--- Guess 50, 150, and 250 (the two peaks and the valley in the profit function's graph).</t>
  </si>
  <si>
    <t>If you look at the graph of the profit function, it "levels off" in 3 places. First, there is a peak near q = 50. Then there is a valley near q = 150. Finally, there is a peak near 250.</t>
  </si>
  <si>
    <t>Stewart's marginal profit is $0 when q = 48.107, 148.902, and 257.191 bikes.</t>
  </si>
  <si>
    <t>Stewart's maximum profit must occur near one of the quantities where MP = 0. [We can ignore q = 148.902 since it is a minimum instead of a maximum.]</t>
  </si>
  <si>
    <t>Stewart will maximize his profit if he sells 257 bikes at a price of $1,254.38 each.</t>
  </si>
  <si>
    <t>His maximum possible profit is $74,033.14.</t>
  </si>
  <si>
    <t>(c )</t>
  </si>
  <si>
    <t>Does Stewart's cost function have a minimum? In a few sentences explain why or why not.</t>
  </si>
  <si>
    <t xml:space="preserve">It is clear from the graph of C(q), that costs continue to rise as more and more bikes are acquired. </t>
  </si>
  <si>
    <t xml:space="preserve">This means that C(q) is minimized at q = 0. </t>
  </si>
  <si>
    <t>Yes. The cost function has a minimum. This happens when NO bikes are sold. In this case, Stewart just has to pay the fixed cost: $10,000.</t>
  </si>
  <si>
    <t>[Minimizing costs really isn't a good plan for Stewart.]</t>
  </si>
  <si>
    <t>#2</t>
  </si>
  <si>
    <t>Use Excel to compute the following limits. If the limit doesn not exist wirte "DNE".</t>
  </si>
  <si>
    <t>Let f(x) = ln(x^2+1) if x&lt;=2 and e^(-2x) if x&gt;2.</t>
  </si>
  <si>
    <t>The limit of f(x) as x approaches 2….</t>
  </si>
  <si>
    <t xml:space="preserve">x = </t>
  </si>
  <si>
    <t xml:space="preserve">f(x) = </t>
  </si>
  <si>
    <t>As x approaches 2 from the left (numbers just below 2), we see f(x) approaching 1.609.</t>
  </si>
  <si>
    <t>On the other hand, as x approaches 2 from the right (numbers just above 2), we see f(x) approaching 0.018.</t>
  </si>
  <si>
    <t>Since the left and right hand limits don't match, this limit doesn not exist: DNE.</t>
  </si>
  <si>
    <t>The limit of f(x) as x approaches 1….</t>
  </si>
  <si>
    <t>The limit of f(x) as x approaches 1 is 0.693.</t>
  </si>
  <si>
    <t xml:space="preserve">Let f(x) = (x+3)(x+5) / ln |x+4|. </t>
  </si>
  <si>
    <t>The limit of f(x) as x approaches -3….</t>
  </si>
  <si>
    <t>The limit of f(x) as x approaches -3 is 2.</t>
  </si>
  <si>
    <t>#3</t>
  </si>
  <si>
    <t>Recall that the derivative of f(x) is defined to be the limit of (f(x+h)-f(x))/h as h approaches 0</t>
  </si>
  <si>
    <t>where (f(x+h)-f(x))/h is called the difference quotient.</t>
  </si>
  <si>
    <t>Compute the difference quotient of f(x) when x = 2 and h = 0.1.</t>
  </si>
  <si>
    <t>Let f(x) = (x-4)^(2/3)</t>
  </si>
  <si>
    <t xml:space="preserve">(f(2+0.1) - f(2)) / 0.1 = </t>
  </si>
  <si>
    <t>a =</t>
  </si>
  <si>
    <t>h =</t>
  </si>
  <si>
    <t xml:space="preserve">(f(a+h)-f(a))/h = </t>
  </si>
  <si>
    <t>f'(2) is approximately -0.529.</t>
  </si>
  <si>
    <t>The limit as h approaches 0 is about -0.529.</t>
  </si>
  <si>
    <t>Use Excel to repeat the previous part for x = 4 (try to compute f'(4)). Does the limit (h goes to 0) of the difference quotient at x = 4 exist? If it does, what is it? If it does not exist, why not? Explain your answer in a sentence or two.</t>
  </si>
  <si>
    <t>The derivative f'(4) does not exist (DNE). If we have h approach 0 from the left, we get smaller and smaller difference quotients. If we have h approach 0 from the right, we get bigger and bigger difference quotients. Since the limits to each side don't settle on a common number, the limit does not exist.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</si>
</sst>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scheme val="minor"/>
    </font>
    <font>
      <b/>
      <i/>
      <sz val="12"/>
      <color theme="1"/>
      <name val="Calibri"/>
      <scheme val="minor"/>
    </font>
    <font>
      <b/>
      <sz val="14"/>
      <color theme="1"/>
      <name val="Calibri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rgb="FF000000"/>
      <name val="Calibri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wrapText="1"/>
    </xf>
    <xf numFmtId="164" fontId="5" fillId="0" borderId="0" xfId="0" applyNumberFormat="1" applyFont="1"/>
    <xf numFmtId="0" fontId="5" fillId="0" borderId="0" xfId="0" applyFont="1" applyAlignment="1">
      <alignment horizontal="left"/>
    </xf>
    <xf numFmtId="164" fontId="0" fillId="2" borderId="0" xfId="0" applyNumberFormat="1" applyFill="1"/>
    <xf numFmtId="0" fontId="0" fillId="2" borderId="0" xfId="0" applyFill="1"/>
    <xf numFmtId="0" fontId="8" fillId="0" borderId="0" xfId="0" applyFont="1" applyAlignment="1">
      <alignment horizontal="center"/>
    </xf>
    <xf numFmtId="0" fontId="9" fillId="0" borderId="0" xfId="0" applyFont="1"/>
    <xf numFmtId="0" fontId="0" fillId="2" borderId="0" xfId="0" applyFill="1" applyAlignment="1">
      <alignment horizontal="center"/>
    </xf>
    <xf numFmtId="0" fontId="3" fillId="0" borderId="0" xfId="0" applyFont="1" applyAlignment="1">
      <alignment horizontal="right"/>
    </xf>
    <xf numFmtId="0" fontId="1" fillId="3" borderId="0" xfId="0" applyFont="1" applyFill="1" applyAlignment="1">
      <alignment horizontal="right"/>
    </xf>
    <xf numFmtId="0" fontId="0" fillId="2" borderId="0" xfId="0" applyFill="1" applyAlignment="1">
      <alignment horizontal="left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Demand Price</c:v>
                </c:pt>
              </c:strCache>
            </c:strRef>
          </c:tx>
          <c:spPr>
            <a:ln w="47625">
              <a:noFill/>
            </a:ln>
          </c:spP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0.155234033245844"/>
                  <c:y val="-0.361470180810732"/>
                </c:manualLayout>
              </c:layout>
              <c:numFmt formatCode="General" sourceLinked="0"/>
            </c:trendlineLbl>
          </c:trendline>
          <c:xVal>
            <c:numRef>
              <c:f>Sheet1!$C$4:$F$4</c:f>
              <c:numCache>
                <c:formatCode>General</c:formatCode>
                <c:ptCount val="4"/>
                <c:pt idx="0">
                  <c:v>50.0</c:v>
                </c:pt>
                <c:pt idx="1">
                  <c:v>100.0</c:v>
                </c:pt>
                <c:pt idx="2">
                  <c:v>200.0</c:v>
                </c:pt>
                <c:pt idx="3">
                  <c:v>300.0</c:v>
                </c:pt>
              </c:numCache>
            </c:numRef>
          </c:xVal>
          <c:yVal>
            <c:numRef>
              <c:f>Sheet1!$C$5:$F$5</c:f>
              <c:numCache>
                <c:formatCode>"$"#,##0.00</c:formatCode>
                <c:ptCount val="4"/>
                <c:pt idx="0">
                  <c:v>1925.0</c:v>
                </c:pt>
                <c:pt idx="1">
                  <c:v>935.0</c:v>
                </c:pt>
                <c:pt idx="2">
                  <c:v>960.0</c:v>
                </c:pt>
                <c:pt idx="3">
                  <c:v>1155.0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Supply Price</c:v>
                </c:pt>
              </c:strCache>
            </c:strRef>
          </c:tx>
          <c:spPr>
            <a:ln w="47625">
              <a:noFill/>
            </a:ln>
          </c:spPr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0.216215004374453"/>
                  <c:y val="0.259919801691455"/>
                </c:manualLayout>
              </c:layout>
              <c:numFmt formatCode="General" sourceLinked="0"/>
            </c:trendlineLbl>
          </c:trendline>
          <c:xVal>
            <c:numRef>
              <c:f>Sheet1!$C$4:$F$4</c:f>
              <c:numCache>
                <c:formatCode>General</c:formatCode>
                <c:ptCount val="4"/>
                <c:pt idx="0">
                  <c:v>50.0</c:v>
                </c:pt>
                <c:pt idx="1">
                  <c:v>100.0</c:v>
                </c:pt>
                <c:pt idx="2">
                  <c:v>200.0</c:v>
                </c:pt>
                <c:pt idx="3">
                  <c:v>300.0</c:v>
                </c:pt>
              </c:numCache>
            </c:numRef>
          </c:xVal>
          <c:yVal>
            <c:numRef>
              <c:f>Sheet1!$C$6:$F$6</c:f>
              <c:numCache>
                <c:formatCode>"$"#,##0.00</c:formatCode>
                <c:ptCount val="4"/>
                <c:pt idx="0">
                  <c:v>480.0</c:v>
                </c:pt>
                <c:pt idx="1">
                  <c:v>520.0</c:v>
                </c:pt>
                <c:pt idx="2">
                  <c:v>750.0</c:v>
                </c:pt>
                <c:pt idx="3">
                  <c:v>1100.0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626008"/>
        <c:axId val="2077628936"/>
      </c:scatterChart>
      <c:valAx>
        <c:axId val="2077626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7628936"/>
        <c:crosses val="autoZero"/>
        <c:crossBetween val="midCat"/>
      </c:valAx>
      <c:valAx>
        <c:axId val="2077628936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20776260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Sheet1!$B$34</c:f>
              <c:strCache>
                <c:ptCount val="1"/>
                <c:pt idx="0">
                  <c:v>d = </c:v>
                </c:pt>
              </c:strCache>
            </c:strRef>
          </c:tx>
          <c:xVal>
            <c:numRef>
              <c:f>Sheet1!$C$33:$J$33</c:f>
              <c:numCache>
                <c:formatCode>General</c:formatCode>
                <c:ptCount val="8"/>
                <c:pt idx="0">
                  <c:v>0.0</c:v>
                </c:pt>
                <c:pt idx="1">
                  <c:v>50.0</c:v>
                </c:pt>
                <c:pt idx="2">
                  <c:v>100.0</c:v>
                </c:pt>
                <c:pt idx="3">
                  <c:v>150.0</c:v>
                </c:pt>
                <c:pt idx="4">
                  <c:v>200.0</c:v>
                </c:pt>
                <c:pt idx="5">
                  <c:v>250.0</c:v>
                </c:pt>
                <c:pt idx="6">
                  <c:v>300.0</c:v>
                </c:pt>
                <c:pt idx="7">
                  <c:v>350.0</c:v>
                </c:pt>
              </c:numCache>
            </c:numRef>
          </c:xVal>
          <c:yVal>
            <c:numRef>
              <c:f>Sheet1!$C$34:$J$34</c:f>
              <c:numCache>
                <c:formatCode>"$"#,##0.00</c:formatCode>
                <c:ptCount val="8"/>
                <c:pt idx="0">
                  <c:v>4084.0</c:v>
                </c:pt>
                <c:pt idx="1">
                  <c:v>1925.1</c:v>
                </c:pt>
                <c:pt idx="2">
                  <c:v>935.6999999999998</c:v>
                </c:pt>
                <c:pt idx="3">
                  <c:v>740.8000000000011</c:v>
                </c:pt>
                <c:pt idx="4">
                  <c:v>965.3999999999996</c:v>
                </c:pt>
                <c:pt idx="5">
                  <c:v>1234.5</c:v>
                </c:pt>
                <c:pt idx="6">
                  <c:v>1173.100000000002</c:v>
                </c:pt>
                <c:pt idx="7">
                  <c:v>406.2000000000007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Sheet1!$B$35</c:f>
              <c:strCache>
                <c:ptCount val="1"/>
                <c:pt idx="0">
                  <c:v>s =</c:v>
                </c:pt>
              </c:strCache>
            </c:strRef>
          </c:tx>
          <c:xVal>
            <c:numRef>
              <c:f>Sheet1!$C$33:$J$33</c:f>
              <c:numCache>
                <c:formatCode>General</c:formatCode>
                <c:ptCount val="8"/>
                <c:pt idx="0">
                  <c:v>0.0</c:v>
                </c:pt>
                <c:pt idx="1">
                  <c:v>50.0</c:v>
                </c:pt>
                <c:pt idx="2">
                  <c:v>100.0</c:v>
                </c:pt>
                <c:pt idx="3">
                  <c:v>150.0</c:v>
                </c:pt>
                <c:pt idx="4">
                  <c:v>200.0</c:v>
                </c:pt>
                <c:pt idx="5">
                  <c:v>250.0</c:v>
                </c:pt>
                <c:pt idx="6">
                  <c:v>300.0</c:v>
                </c:pt>
                <c:pt idx="7">
                  <c:v>350.0</c:v>
                </c:pt>
              </c:numCache>
            </c:numRef>
          </c:xVal>
          <c:yVal>
            <c:numRef>
              <c:f>Sheet1!$C$35:$J$35</c:f>
              <c:numCache>
                <c:formatCode>"$"#,##0.00</c:formatCode>
                <c:ptCount val="8"/>
                <c:pt idx="0">
                  <c:v>457.04</c:v>
                </c:pt>
                <c:pt idx="1">
                  <c:v>475.065</c:v>
                </c:pt>
                <c:pt idx="2">
                  <c:v>528.59</c:v>
                </c:pt>
                <c:pt idx="3">
                  <c:v>617.615</c:v>
                </c:pt>
                <c:pt idx="4">
                  <c:v>742.1400000000001</c:v>
                </c:pt>
                <c:pt idx="5">
                  <c:v>902.165</c:v>
                </c:pt>
                <c:pt idx="6">
                  <c:v>1097.69</c:v>
                </c:pt>
                <c:pt idx="7">
                  <c:v>1328.715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682072"/>
        <c:axId val="2076685112"/>
      </c:scatterChart>
      <c:valAx>
        <c:axId val="2076682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6685112"/>
        <c:crosses val="autoZero"/>
        <c:crossBetween val="midCat"/>
      </c:valAx>
      <c:valAx>
        <c:axId val="2076685112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20766820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Sheet1!$B$94</c:f>
              <c:strCache>
                <c:ptCount val="1"/>
                <c:pt idx="0">
                  <c:v>R =</c:v>
                </c:pt>
              </c:strCache>
            </c:strRef>
          </c:tx>
          <c:xVal>
            <c:numRef>
              <c:f>Sheet1!$C$91:$J$91</c:f>
              <c:numCache>
                <c:formatCode>General</c:formatCode>
                <c:ptCount val="8"/>
                <c:pt idx="0">
                  <c:v>0.0</c:v>
                </c:pt>
                <c:pt idx="1">
                  <c:v>50.0</c:v>
                </c:pt>
                <c:pt idx="2">
                  <c:v>100.0</c:v>
                </c:pt>
                <c:pt idx="3">
                  <c:v>150.0</c:v>
                </c:pt>
                <c:pt idx="4">
                  <c:v>200.0</c:v>
                </c:pt>
                <c:pt idx="5">
                  <c:v>250.0</c:v>
                </c:pt>
                <c:pt idx="6">
                  <c:v>300.0</c:v>
                </c:pt>
                <c:pt idx="7">
                  <c:v>350.0</c:v>
                </c:pt>
              </c:numCache>
            </c:numRef>
          </c:xVal>
          <c:yVal>
            <c:numRef>
              <c:f>Sheet1!$C$94:$J$94</c:f>
              <c:numCache>
                <c:formatCode>"$"#,##0.00</c:formatCode>
                <c:ptCount val="8"/>
                <c:pt idx="0">
                  <c:v>0.0</c:v>
                </c:pt>
                <c:pt idx="1">
                  <c:v>96255.0</c:v>
                </c:pt>
                <c:pt idx="2">
                  <c:v>93569.99999999999</c:v>
                </c:pt>
                <c:pt idx="3">
                  <c:v>111120.0000000002</c:v>
                </c:pt>
                <c:pt idx="4">
                  <c:v>193079.9999999999</c:v>
                </c:pt>
                <c:pt idx="5">
                  <c:v>308625.0</c:v>
                </c:pt>
                <c:pt idx="6">
                  <c:v>351930.0000000006</c:v>
                </c:pt>
                <c:pt idx="7">
                  <c:v>142170.0000000003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Sheet1!$B$95</c:f>
              <c:strCache>
                <c:ptCount val="1"/>
                <c:pt idx="0">
                  <c:v>C = </c:v>
                </c:pt>
              </c:strCache>
            </c:strRef>
          </c:tx>
          <c:xVal>
            <c:numRef>
              <c:f>Sheet1!$C$91:$J$91</c:f>
              <c:numCache>
                <c:formatCode>General</c:formatCode>
                <c:ptCount val="8"/>
                <c:pt idx="0">
                  <c:v>0.0</c:v>
                </c:pt>
                <c:pt idx="1">
                  <c:v>50.0</c:v>
                </c:pt>
                <c:pt idx="2">
                  <c:v>100.0</c:v>
                </c:pt>
                <c:pt idx="3">
                  <c:v>150.0</c:v>
                </c:pt>
                <c:pt idx="4">
                  <c:v>200.0</c:v>
                </c:pt>
                <c:pt idx="5">
                  <c:v>250.0</c:v>
                </c:pt>
                <c:pt idx="6">
                  <c:v>300.0</c:v>
                </c:pt>
                <c:pt idx="7">
                  <c:v>350.0</c:v>
                </c:pt>
              </c:numCache>
            </c:numRef>
          </c:xVal>
          <c:yVal>
            <c:numRef>
              <c:f>Sheet1!$C$95:$J$95</c:f>
              <c:numCache>
                <c:formatCode>"$"#,##0.00</c:formatCode>
                <c:ptCount val="8"/>
                <c:pt idx="0">
                  <c:v>10000.0</c:v>
                </c:pt>
                <c:pt idx="1">
                  <c:v>33753.25</c:v>
                </c:pt>
                <c:pt idx="2">
                  <c:v>62859.0</c:v>
                </c:pt>
                <c:pt idx="3">
                  <c:v>102642.25</c:v>
                </c:pt>
                <c:pt idx="4">
                  <c:v>158428.0</c:v>
                </c:pt>
                <c:pt idx="5">
                  <c:v>235541.25</c:v>
                </c:pt>
                <c:pt idx="6">
                  <c:v>339307.0</c:v>
                </c:pt>
                <c:pt idx="7">
                  <c:v>475050.25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Sheet1!$B$96</c:f>
              <c:strCache>
                <c:ptCount val="1"/>
                <c:pt idx="0">
                  <c:v>P =</c:v>
                </c:pt>
              </c:strCache>
            </c:strRef>
          </c:tx>
          <c:xVal>
            <c:numRef>
              <c:f>Sheet1!$C$91:$J$91</c:f>
              <c:numCache>
                <c:formatCode>General</c:formatCode>
                <c:ptCount val="8"/>
                <c:pt idx="0">
                  <c:v>0.0</c:v>
                </c:pt>
                <c:pt idx="1">
                  <c:v>50.0</c:v>
                </c:pt>
                <c:pt idx="2">
                  <c:v>100.0</c:v>
                </c:pt>
                <c:pt idx="3">
                  <c:v>150.0</c:v>
                </c:pt>
                <c:pt idx="4">
                  <c:v>200.0</c:v>
                </c:pt>
                <c:pt idx="5">
                  <c:v>250.0</c:v>
                </c:pt>
                <c:pt idx="6">
                  <c:v>300.0</c:v>
                </c:pt>
                <c:pt idx="7">
                  <c:v>350.0</c:v>
                </c:pt>
              </c:numCache>
            </c:numRef>
          </c:xVal>
          <c:yVal>
            <c:numRef>
              <c:f>Sheet1!$C$96:$J$96</c:f>
              <c:numCache>
                <c:formatCode>"$"#,##0.00</c:formatCode>
                <c:ptCount val="8"/>
                <c:pt idx="0">
                  <c:v>-10000.0</c:v>
                </c:pt>
                <c:pt idx="1">
                  <c:v>62501.75</c:v>
                </c:pt>
                <c:pt idx="2">
                  <c:v>30710.99999999999</c:v>
                </c:pt>
                <c:pt idx="3">
                  <c:v>8477.75000000016</c:v>
                </c:pt>
                <c:pt idx="4">
                  <c:v>34651.99999999991</c:v>
                </c:pt>
                <c:pt idx="5">
                  <c:v>73083.75</c:v>
                </c:pt>
                <c:pt idx="6">
                  <c:v>12623.00000000064</c:v>
                </c:pt>
                <c:pt idx="7">
                  <c:v>-332880.2499999998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717880"/>
        <c:axId val="2076720936"/>
      </c:scatterChart>
      <c:valAx>
        <c:axId val="2076717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6720936"/>
        <c:crosses val="autoZero"/>
        <c:crossBetween val="midCat"/>
      </c:valAx>
      <c:valAx>
        <c:axId val="2076720936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20767178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Sheet1!$B$96</c:f>
              <c:strCache>
                <c:ptCount val="1"/>
                <c:pt idx="0">
                  <c:v>P =</c:v>
                </c:pt>
              </c:strCache>
            </c:strRef>
          </c:tx>
          <c:marker>
            <c:symbol val="none"/>
          </c:marker>
          <c:xVal>
            <c:numRef>
              <c:f>Sheet1!$C$91:$J$91</c:f>
              <c:numCache>
                <c:formatCode>General</c:formatCode>
                <c:ptCount val="8"/>
                <c:pt idx="0">
                  <c:v>0.0</c:v>
                </c:pt>
                <c:pt idx="1">
                  <c:v>50.0</c:v>
                </c:pt>
                <c:pt idx="2">
                  <c:v>100.0</c:v>
                </c:pt>
                <c:pt idx="3">
                  <c:v>150.0</c:v>
                </c:pt>
                <c:pt idx="4">
                  <c:v>200.0</c:v>
                </c:pt>
                <c:pt idx="5">
                  <c:v>250.0</c:v>
                </c:pt>
                <c:pt idx="6">
                  <c:v>300.0</c:v>
                </c:pt>
                <c:pt idx="7">
                  <c:v>350.0</c:v>
                </c:pt>
              </c:numCache>
            </c:numRef>
          </c:xVal>
          <c:yVal>
            <c:numRef>
              <c:f>Sheet1!$C$96:$J$96</c:f>
              <c:numCache>
                <c:formatCode>"$"#,##0.00</c:formatCode>
                <c:ptCount val="8"/>
                <c:pt idx="0">
                  <c:v>-10000.0</c:v>
                </c:pt>
                <c:pt idx="1">
                  <c:v>62501.75</c:v>
                </c:pt>
                <c:pt idx="2">
                  <c:v>30710.99999999999</c:v>
                </c:pt>
                <c:pt idx="3">
                  <c:v>8477.75000000016</c:v>
                </c:pt>
                <c:pt idx="4">
                  <c:v>34651.99999999991</c:v>
                </c:pt>
                <c:pt idx="5">
                  <c:v>73083.75</c:v>
                </c:pt>
                <c:pt idx="6">
                  <c:v>12623.00000000064</c:v>
                </c:pt>
                <c:pt idx="7">
                  <c:v>-332880.2499999998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807624"/>
        <c:axId val="2028800632"/>
      </c:scatterChart>
      <c:valAx>
        <c:axId val="2028807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28800632"/>
        <c:crosses val="autoZero"/>
        <c:crossBetween val="midCat"/>
      </c:valAx>
      <c:valAx>
        <c:axId val="2028800632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20288076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Sheet1!$B$179</c:f>
              <c:strCache>
                <c:ptCount val="1"/>
                <c:pt idx="0">
                  <c:v>C = </c:v>
                </c:pt>
              </c:strCache>
            </c:strRef>
          </c:tx>
          <c:marker>
            <c:symbol val="none"/>
          </c:marker>
          <c:xVal>
            <c:numRef>
              <c:f>Sheet1!$C$175:$J$175</c:f>
              <c:numCache>
                <c:formatCode>General</c:formatCode>
                <c:ptCount val="8"/>
                <c:pt idx="0">
                  <c:v>0.0</c:v>
                </c:pt>
                <c:pt idx="1">
                  <c:v>50.0</c:v>
                </c:pt>
                <c:pt idx="2">
                  <c:v>100.0</c:v>
                </c:pt>
                <c:pt idx="3">
                  <c:v>150.0</c:v>
                </c:pt>
                <c:pt idx="4">
                  <c:v>200.0</c:v>
                </c:pt>
                <c:pt idx="5">
                  <c:v>250.0</c:v>
                </c:pt>
                <c:pt idx="6">
                  <c:v>300.0</c:v>
                </c:pt>
                <c:pt idx="7">
                  <c:v>350.0</c:v>
                </c:pt>
              </c:numCache>
            </c:numRef>
          </c:xVal>
          <c:yVal>
            <c:numRef>
              <c:f>Sheet1!$C$179:$J$179</c:f>
              <c:numCache>
                <c:formatCode>"$"#,##0.00</c:formatCode>
                <c:ptCount val="8"/>
                <c:pt idx="0">
                  <c:v>10000.0</c:v>
                </c:pt>
                <c:pt idx="1">
                  <c:v>33753.25</c:v>
                </c:pt>
                <c:pt idx="2">
                  <c:v>62859.0</c:v>
                </c:pt>
                <c:pt idx="3">
                  <c:v>102642.25</c:v>
                </c:pt>
                <c:pt idx="4">
                  <c:v>158428.0</c:v>
                </c:pt>
                <c:pt idx="5">
                  <c:v>235541.25</c:v>
                </c:pt>
                <c:pt idx="6">
                  <c:v>339307.0</c:v>
                </c:pt>
                <c:pt idx="7">
                  <c:v>475050.25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147528"/>
        <c:axId val="2085146104"/>
      </c:scatterChart>
      <c:valAx>
        <c:axId val="2085147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5146104"/>
        <c:crosses val="autoZero"/>
        <c:crossBetween val="midCat"/>
      </c:valAx>
      <c:valAx>
        <c:axId val="208514610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20851475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12</xdr:row>
      <xdr:rowOff>165100</xdr:rowOff>
    </xdr:from>
    <xdr:to>
      <xdr:col>6</xdr:col>
      <xdr:colOff>279400</xdr:colOff>
      <xdr:row>27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165100</xdr:colOff>
      <xdr:row>36</xdr:row>
      <xdr:rowOff>25400</xdr:rowOff>
    </xdr:from>
    <xdr:to>
      <xdr:col>6</xdr:col>
      <xdr:colOff>457200</xdr:colOff>
      <xdr:row>50</xdr:row>
      <xdr:rowOff>101600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533400</xdr:colOff>
      <xdr:row>100</xdr:row>
      <xdr:rowOff>12700</xdr:rowOff>
    </xdr:from>
    <xdr:to>
      <xdr:col>6</xdr:col>
      <xdr:colOff>571500</xdr:colOff>
      <xdr:row>114</xdr:row>
      <xdr:rowOff>88900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330200</xdr:colOff>
      <xdr:row>102</xdr:row>
      <xdr:rowOff>12700</xdr:rowOff>
    </xdr:from>
    <xdr:to>
      <xdr:col>12</xdr:col>
      <xdr:colOff>584200</xdr:colOff>
      <xdr:row>116</xdr:row>
      <xdr:rowOff>88900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292100</xdr:colOff>
      <xdr:row>184</xdr:row>
      <xdr:rowOff>76200</xdr:rowOff>
    </xdr:from>
    <xdr:to>
      <xdr:col>6</xdr:col>
      <xdr:colOff>330200</xdr:colOff>
      <xdr:row>198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6"/>
  <sheetViews>
    <sheetView tabSelected="1" workbookViewId="0">
      <selection sqref="A1:E1"/>
    </sheetView>
  </sheetViews>
  <sheetFormatPr baseColWidth="10" defaultRowHeight="15" x14ac:dyDescent="0"/>
  <cols>
    <col min="1" max="1" width="10.83203125" customWidth="1"/>
    <col min="2" max="2" width="12.83203125" customWidth="1"/>
    <col min="3" max="10" width="11.6640625" customWidth="1"/>
  </cols>
  <sheetData>
    <row r="1" spans="1:8" ht="23">
      <c r="A1" s="9" t="s">
        <v>0</v>
      </c>
      <c r="B1" s="9"/>
      <c r="C1" s="9"/>
      <c r="D1" s="9"/>
      <c r="E1" s="9"/>
    </row>
    <row r="3" spans="1:8" ht="18">
      <c r="A3" s="3" t="s">
        <v>5</v>
      </c>
      <c r="B3" t="s">
        <v>6</v>
      </c>
    </row>
    <row r="4" spans="1:8">
      <c r="B4" s="2" t="s">
        <v>1</v>
      </c>
      <c r="C4">
        <v>50</v>
      </c>
      <c r="D4">
        <v>100</v>
      </c>
      <c r="E4">
        <v>200</v>
      </c>
      <c r="F4">
        <v>300</v>
      </c>
    </row>
    <row r="5" spans="1:8">
      <c r="B5" s="2" t="s">
        <v>2</v>
      </c>
      <c r="C5" s="1">
        <v>1925</v>
      </c>
      <c r="D5" s="1">
        <v>935</v>
      </c>
      <c r="E5" s="1">
        <v>960</v>
      </c>
      <c r="F5" s="1">
        <v>1155</v>
      </c>
    </row>
    <row r="6" spans="1:8">
      <c r="B6" s="2" t="s">
        <v>3</v>
      </c>
      <c r="C6" s="1">
        <v>480</v>
      </c>
      <c r="D6" s="1">
        <v>520</v>
      </c>
      <c r="E6" s="1">
        <v>750</v>
      </c>
      <c r="F6" s="1">
        <v>1100</v>
      </c>
    </row>
    <row r="7" spans="1:8">
      <c r="A7" s="2"/>
    </row>
    <row r="8" spans="1:8">
      <c r="B8" s="6" t="s">
        <v>7</v>
      </c>
    </row>
    <row r="9" spans="1:8">
      <c r="B9" s="6" t="s">
        <v>8</v>
      </c>
    </row>
    <row r="11" spans="1:8">
      <c r="A11" s="4" t="s">
        <v>4</v>
      </c>
      <c r="B11" s="10" t="s">
        <v>9</v>
      </c>
      <c r="C11" s="10"/>
      <c r="D11" s="10"/>
      <c r="E11" s="10"/>
      <c r="F11" s="10"/>
      <c r="G11" s="10"/>
      <c r="H11" s="10"/>
    </row>
    <row r="12" spans="1:8">
      <c r="B12" s="10"/>
      <c r="C12" s="10"/>
      <c r="D12" s="10"/>
      <c r="E12" s="10"/>
      <c r="F12" s="10"/>
      <c r="G12" s="10"/>
      <c r="H12" s="10"/>
    </row>
    <row r="29" spans="2:2">
      <c r="B29" t="s">
        <v>10</v>
      </c>
    </row>
    <row r="31" spans="2:2">
      <c r="B31" t="s">
        <v>11</v>
      </c>
    </row>
    <row r="33" spans="2:10">
      <c r="B33" s="7" t="s">
        <v>12</v>
      </c>
      <c r="C33">
        <v>0</v>
      </c>
      <c r="D33">
        <v>50</v>
      </c>
      <c r="E33">
        <v>100</v>
      </c>
      <c r="F33">
        <v>150</v>
      </c>
      <c r="G33">
        <v>200</v>
      </c>
      <c r="H33">
        <v>250</v>
      </c>
      <c r="I33">
        <v>300</v>
      </c>
      <c r="J33">
        <v>350</v>
      </c>
    </row>
    <row r="34" spans="2:10">
      <c r="B34" s="7" t="s">
        <v>13</v>
      </c>
      <c r="C34" s="1">
        <f xml:space="preserve"> -0.0005*C33^3 + 0.3089*C33^2 - 57.373*C33 + 4084</f>
        <v>4084</v>
      </c>
      <c r="D34" s="1">
        <f t="shared" ref="D34:J34" si="0" xml:space="preserve"> -0.0005*D33^3 + 0.3089*D33^2 - 57.373*D33 + 4084</f>
        <v>1925.1</v>
      </c>
      <c r="E34" s="1">
        <f t="shared" si="0"/>
        <v>935.69999999999982</v>
      </c>
      <c r="F34" s="1">
        <f t="shared" si="0"/>
        <v>740.80000000000109</v>
      </c>
      <c r="G34" s="1">
        <f t="shared" si="0"/>
        <v>965.39999999999964</v>
      </c>
      <c r="H34" s="1">
        <f t="shared" si="0"/>
        <v>1234.5</v>
      </c>
      <c r="I34" s="1">
        <f t="shared" si="0"/>
        <v>1173.1000000000022</v>
      </c>
      <c r="J34" s="1">
        <f t="shared" si="0"/>
        <v>406.20000000000073</v>
      </c>
    </row>
    <row r="35" spans="2:10">
      <c r="B35" s="7" t="s">
        <v>14</v>
      </c>
      <c r="C35" s="1">
        <f xml:space="preserve"> 0.0071*C33^2 + 0.0055*C33 + 457.04</f>
        <v>457.04</v>
      </c>
      <c r="D35" s="1">
        <f t="shared" ref="D35:J35" si="1" xml:space="preserve"> 0.0071*D33^2 + 0.0055*D33 + 457.04</f>
        <v>475.065</v>
      </c>
      <c r="E35" s="1">
        <f t="shared" si="1"/>
        <v>528.59</v>
      </c>
      <c r="F35" s="1">
        <f t="shared" si="1"/>
        <v>617.61500000000001</v>
      </c>
      <c r="G35" s="1">
        <f t="shared" si="1"/>
        <v>742.1400000000001</v>
      </c>
      <c r="H35" s="1">
        <f t="shared" si="1"/>
        <v>902.16499999999996</v>
      </c>
      <c r="I35" s="1">
        <f t="shared" si="1"/>
        <v>1097.69</v>
      </c>
      <c r="J35" s="1">
        <f t="shared" si="1"/>
        <v>1328.7149999999999</v>
      </c>
    </row>
    <row r="53" spans="2:4">
      <c r="B53" s="7" t="s">
        <v>12</v>
      </c>
      <c r="C53">
        <v>306.16542255598449</v>
      </c>
    </row>
    <row r="54" spans="2:4">
      <c r="B54" s="7" t="s">
        <v>13</v>
      </c>
      <c r="C54" s="1">
        <f xml:space="preserve"> -0.0005*C53^3 + 0.3089*C53^2 - 57.373*C53 + 4084</f>
        <v>1124.2578471808156</v>
      </c>
    </row>
    <row r="55" spans="2:4">
      <c r="B55" s="7" t="s">
        <v>14</v>
      </c>
      <c r="C55" s="1">
        <f xml:space="preserve"> 0.0071*C53^2 + 0.0055*C53 + 457.04</f>
        <v>1124.2584982031381</v>
      </c>
    </row>
    <row r="56" spans="2:4">
      <c r="B56" s="7" t="s">
        <v>15</v>
      </c>
      <c r="C56" s="1">
        <f>C54-C55</f>
        <v>-6.5102232247227221E-4</v>
      </c>
      <c r="D56" s="5" t="s">
        <v>16</v>
      </c>
    </row>
    <row r="58" spans="2:4">
      <c r="B58" s="8" t="s">
        <v>17</v>
      </c>
    </row>
    <row r="60" spans="2:4">
      <c r="B60" s="7" t="s">
        <v>12</v>
      </c>
      <c r="C60">
        <v>65.965530695817421</v>
      </c>
    </row>
    <row r="61" spans="2:4">
      <c r="B61" s="7" t="s">
        <v>13</v>
      </c>
      <c r="C61" s="1">
        <f xml:space="preserve"> -0.0005*C60^3 + 0.3089*C60^2 - 57.373*C60 + 4084</f>
        <v>1500.0000002477914</v>
      </c>
      <c r="D61" s="5" t="s">
        <v>18</v>
      </c>
    </row>
    <row r="62" spans="2:4">
      <c r="B62" s="7" t="s">
        <v>14</v>
      </c>
      <c r="C62" s="1">
        <f xml:space="preserve"> 0.0071*C60^2 + 0.0055*C60 + 457.04</f>
        <v>488.29811422269091</v>
      </c>
    </row>
    <row r="64" spans="2:4">
      <c r="B64" s="7" t="s">
        <v>12</v>
      </c>
      <c r="C64">
        <v>250</v>
      </c>
      <c r="D64" t="s">
        <v>19</v>
      </c>
    </row>
    <row r="65" spans="1:9">
      <c r="B65" s="7" t="s">
        <v>13</v>
      </c>
      <c r="C65" s="1">
        <f t="shared" ref="C65" si="2" xml:space="preserve"> -0.0005*C64^3 + 0.3089*C64^2 - 57.373*C64 + 4084</f>
        <v>1234.5</v>
      </c>
    </row>
    <row r="66" spans="1:9">
      <c r="B66" s="7" t="s">
        <v>14</v>
      </c>
      <c r="C66" s="1">
        <f t="shared" ref="C66" si="3" xml:space="preserve"> 0.0071*C64^2 + 0.0055*C64 + 457.04</f>
        <v>902.16499999999996</v>
      </c>
    </row>
    <row r="68" spans="1:9">
      <c r="B68" s="8" t="s">
        <v>20</v>
      </c>
    </row>
    <row r="69" spans="1:9">
      <c r="B69" t="s">
        <v>21</v>
      </c>
    </row>
    <row r="71" spans="1:9">
      <c r="B71" t="s">
        <v>22</v>
      </c>
    </row>
    <row r="72" spans="1:9">
      <c r="B72" t="s">
        <v>23</v>
      </c>
    </row>
    <row r="74" spans="1:9">
      <c r="A74" s="4" t="s">
        <v>24</v>
      </c>
      <c r="B74" s="11" t="s">
        <v>25</v>
      </c>
      <c r="C74" s="11"/>
      <c r="D74" s="11"/>
      <c r="E74" s="11"/>
      <c r="F74" s="11"/>
      <c r="G74" s="11"/>
      <c r="H74" s="11"/>
      <c r="I74" s="11"/>
    </row>
    <row r="75" spans="1:9">
      <c r="B75" s="11"/>
      <c r="C75" s="11"/>
      <c r="D75" s="11"/>
      <c r="E75" s="11"/>
      <c r="F75" s="11"/>
      <c r="G75" s="11"/>
      <c r="H75" s="11"/>
      <c r="I75" s="11"/>
    </row>
    <row r="76" spans="1:9">
      <c r="B76" s="11"/>
      <c r="C76" s="11"/>
      <c r="D76" s="11"/>
      <c r="E76" s="11"/>
      <c r="F76" s="11"/>
      <c r="G76" s="11"/>
      <c r="H76" s="11"/>
      <c r="I76" s="11"/>
    </row>
    <row r="77" spans="1:9">
      <c r="B77" s="11"/>
      <c r="C77" s="11"/>
      <c r="D77" s="11"/>
      <c r="E77" s="11"/>
      <c r="F77" s="11"/>
      <c r="G77" s="11"/>
      <c r="H77" s="11"/>
      <c r="I77" s="11"/>
    </row>
    <row r="79" spans="1:9">
      <c r="B79" t="s">
        <v>26</v>
      </c>
    </row>
    <row r="80" spans="1:9">
      <c r="B80" s="7" t="s">
        <v>12</v>
      </c>
      <c r="C80">
        <v>49</v>
      </c>
      <c r="D80">
        <f>C80+1</f>
        <v>50</v>
      </c>
      <c r="E80" s="5" t="s">
        <v>33</v>
      </c>
    </row>
    <row r="81" spans="2:10">
      <c r="B81" s="7" t="s">
        <v>13</v>
      </c>
      <c r="C81" s="1">
        <f xml:space="preserve"> -0.0005*C80^3 + 0.3089*C80^2 - 57.373*C80 + 4084</f>
        <v>1955.5673999999999</v>
      </c>
      <c r="D81" s="1">
        <f xml:space="preserve"> -0.0005*D80^3 + 0.3089*D80^2 - 57.373*D80 + 4084</f>
        <v>1925.1</v>
      </c>
    </row>
    <row r="82" spans="2:10">
      <c r="B82" s="7" t="s">
        <v>14</v>
      </c>
      <c r="C82" s="1">
        <f xml:space="preserve"> 0.0071*C80^2 + 0.0055*C80 + 457.04</f>
        <v>474.35660000000001</v>
      </c>
      <c r="D82" s="1">
        <f xml:space="preserve"> 0.0071*D80^2 + 0.0055*D80 + 457.04</f>
        <v>475.065</v>
      </c>
    </row>
    <row r="83" spans="2:10">
      <c r="B83" s="7" t="s">
        <v>27</v>
      </c>
      <c r="C83" s="1">
        <f>C80*C81</f>
        <v>95822.802599999995</v>
      </c>
      <c r="D83" s="1">
        <f>D80*D81</f>
        <v>96255</v>
      </c>
      <c r="E83" s="5" t="s">
        <v>34</v>
      </c>
    </row>
    <row r="84" spans="2:10">
      <c r="B84" s="7" t="s">
        <v>28</v>
      </c>
      <c r="C84" s="1">
        <f>C82*C80+10000</f>
        <v>33243.473400000003</v>
      </c>
      <c r="D84" s="1">
        <f>D82*D80+10000</f>
        <v>33753.25</v>
      </c>
      <c r="E84" s="5" t="s">
        <v>35</v>
      </c>
    </row>
    <row r="85" spans="2:10">
      <c r="B85" s="7" t="s">
        <v>29</v>
      </c>
      <c r="C85" s="1">
        <f>C83-C84</f>
        <v>62579.329199999993</v>
      </c>
      <c r="D85" s="1">
        <f>D83-D84</f>
        <v>62501.75</v>
      </c>
      <c r="E85" s="5" t="s">
        <v>36</v>
      </c>
    </row>
    <row r="86" spans="2:10">
      <c r="B86" s="7" t="s">
        <v>30</v>
      </c>
      <c r="D86" s="1">
        <f>D83-C83</f>
        <v>432.19740000000456</v>
      </c>
      <c r="E86" s="5" t="s">
        <v>37</v>
      </c>
    </row>
    <row r="87" spans="2:10">
      <c r="B87" s="7" t="s">
        <v>31</v>
      </c>
      <c r="D87" s="1">
        <f t="shared" ref="D87:D88" si="4">D84-C84</f>
        <v>509.77659999999742</v>
      </c>
      <c r="E87" s="5" t="s">
        <v>38</v>
      </c>
    </row>
    <row r="88" spans="2:10">
      <c r="B88" s="7" t="s">
        <v>32</v>
      </c>
      <c r="D88" s="1">
        <f t="shared" si="4"/>
        <v>-77.579199999992852</v>
      </c>
      <c r="E88" s="5" t="s">
        <v>39</v>
      </c>
    </row>
    <row r="90" spans="2:10">
      <c r="B90" s="8" t="s">
        <v>40</v>
      </c>
    </row>
    <row r="91" spans="2:10">
      <c r="B91" s="7" t="s">
        <v>12</v>
      </c>
      <c r="C91">
        <v>0</v>
      </c>
      <c r="D91">
        <v>50</v>
      </c>
      <c r="E91">
        <v>100</v>
      </c>
      <c r="F91">
        <v>150</v>
      </c>
      <c r="G91">
        <v>200</v>
      </c>
      <c r="H91">
        <v>250</v>
      </c>
      <c r="I91">
        <v>300</v>
      </c>
      <c r="J91">
        <v>350</v>
      </c>
    </row>
    <row r="92" spans="2:10">
      <c r="B92" s="7" t="s">
        <v>13</v>
      </c>
      <c r="C92" s="1">
        <f xml:space="preserve"> -0.0005*C91^3 + 0.3089*C91^2 - 57.373*C91 + 4084</f>
        <v>4084</v>
      </c>
      <c r="D92" s="1">
        <f t="shared" ref="D92:J92" si="5" xml:space="preserve"> -0.0005*D91^3 + 0.3089*D91^2 - 57.373*D91 + 4084</f>
        <v>1925.1</v>
      </c>
      <c r="E92" s="1">
        <f t="shared" si="5"/>
        <v>935.69999999999982</v>
      </c>
      <c r="F92" s="1">
        <f t="shared" si="5"/>
        <v>740.80000000000109</v>
      </c>
      <c r="G92" s="1">
        <f t="shared" si="5"/>
        <v>965.39999999999964</v>
      </c>
      <c r="H92" s="1">
        <f t="shared" si="5"/>
        <v>1234.5</v>
      </c>
      <c r="I92" s="1">
        <f t="shared" si="5"/>
        <v>1173.1000000000022</v>
      </c>
      <c r="J92" s="1">
        <f t="shared" si="5"/>
        <v>406.20000000000073</v>
      </c>
    </row>
    <row r="93" spans="2:10">
      <c r="B93" s="7" t="s">
        <v>14</v>
      </c>
      <c r="C93" s="1">
        <f xml:space="preserve"> 0.0071*C91^2 + 0.0055*C91 + 457.04</f>
        <v>457.04</v>
      </c>
      <c r="D93" s="1">
        <f t="shared" ref="D93:J93" si="6" xml:space="preserve"> 0.0071*D91^2 + 0.0055*D91 + 457.04</f>
        <v>475.065</v>
      </c>
      <c r="E93" s="1">
        <f t="shared" si="6"/>
        <v>528.59</v>
      </c>
      <c r="F93" s="1">
        <f t="shared" si="6"/>
        <v>617.61500000000001</v>
      </c>
      <c r="G93" s="1">
        <f t="shared" si="6"/>
        <v>742.1400000000001</v>
      </c>
      <c r="H93" s="1">
        <f t="shared" si="6"/>
        <v>902.16499999999996</v>
      </c>
      <c r="I93" s="1">
        <f t="shared" si="6"/>
        <v>1097.69</v>
      </c>
      <c r="J93" s="1">
        <f t="shared" si="6"/>
        <v>1328.7149999999999</v>
      </c>
    </row>
    <row r="94" spans="2:10">
      <c r="B94" s="7" t="s">
        <v>27</v>
      </c>
      <c r="C94" s="1">
        <f>C91*C92</f>
        <v>0</v>
      </c>
      <c r="D94" s="1">
        <f t="shared" ref="D94:J94" si="7">D91*D92</f>
        <v>96255</v>
      </c>
      <c r="E94" s="1">
        <f t="shared" si="7"/>
        <v>93569.999999999985</v>
      </c>
      <c r="F94" s="1">
        <f t="shared" si="7"/>
        <v>111120.00000000016</v>
      </c>
      <c r="G94" s="1">
        <f t="shared" si="7"/>
        <v>193079.99999999994</v>
      </c>
      <c r="H94" s="1">
        <f t="shared" si="7"/>
        <v>308625</v>
      </c>
      <c r="I94" s="1">
        <f t="shared" si="7"/>
        <v>351930.00000000064</v>
      </c>
      <c r="J94" s="1">
        <f t="shared" si="7"/>
        <v>142170.00000000026</v>
      </c>
    </row>
    <row r="95" spans="2:10">
      <c r="B95" s="7" t="s">
        <v>28</v>
      </c>
      <c r="C95" s="1">
        <f>C93*C91+10000</f>
        <v>10000</v>
      </c>
      <c r="D95" s="1">
        <f t="shared" ref="D95:J95" si="8">D93*D91+10000</f>
        <v>33753.25</v>
      </c>
      <c r="E95" s="1">
        <f t="shared" si="8"/>
        <v>62859</v>
      </c>
      <c r="F95" s="1">
        <f t="shared" si="8"/>
        <v>102642.25</v>
      </c>
      <c r="G95" s="1">
        <f t="shared" si="8"/>
        <v>158428.00000000003</v>
      </c>
      <c r="H95" s="1">
        <f t="shared" si="8"/>
        <v>235541.25</v>
      </c>
      <c r="I95" s="1">
        <f t="shared" si="8"/>
        <v>339307</v>
      </c>
      <c r="J95" s="1">
        <f t="shared" si="8"/>
        <v>475050.25</v>
      </c>
    </row>
    <row r="96" spans="2:10">
      <c r="B96" s="7" t="s">
        <v>29</v>
      </c>
      <c r="C96" s="1">
        <f>C94-C95</f>
        <v>-10000</v>
      </c>
      <c r="D96" s="1">
        <f t="shared" ref="D96:J96" si="9">D94-D95</f>
        <v>62501.75</v>
      </c>
      <c r="E96" s="1">
        <f t="shared" si="9"/>
        <v>30710.999999999985</v>
      </c>
      <c r="F96" s="1">
        <f t="shared" si="9"/>
        <v>8477.7500000001601</v>
      </c>
      <c r="G96" s="1">
        <f t="shared" si="9"/>
        <v>34651.999999999913</v>
      </c>
      <c r="H96" s="1">
        <f t="shared" si="9"/>
        <v>73083.75</v>
      </c>
      <c r="I96" s="1">
        <f t="shared" si="9"/>
        <v>12623.00000000064</v>
      </c>
      <c r="J96" s="1">
        <f t="shared" si="9"/>
        <v>-332880.24999999977</v>
      </c>
    </row>
    <row r="97" spans="2:18">
      <c r="B97" s="7" t="s">
        <v>30</v>
      </c>
      <c r="C97" s="1">
        <f>(-0.0005*C91^3 + 0.3089*C91^2 - 57.373*C91 + 4084)*C91 - (-0.0005*(C91-1)^3 + 0.3089*(C91-1)^2 - 57.373*(C91-1) + 4084)*(C91-1)</f>
        <v>4141.6823999999997</v>
      </c>
      <c r="D97" s="1">
        <f t="shared" ref="D97:J97" si="10">(-0.0005*D91^3 + 0.3089*D91^2 - 57.373*D91 + 4084)*D91 - (-0.0005*(D91-1)^3 + 0.3089*(D91-1)^2 - 57.373*(D91-1) + 4084)*(D91-1)</f>
        <v>432.19740000000456</v>
      </c>
      <c r="E97" s="1">
        <f t="shared" si="10"/>
        <v>-128.78760000006878</v>
      </c>
      <c r="F97" s="1">
        <f t="shared" si="10"/>
        <v>958.72740000010526</v>
      </c>
      <c r="G97" s="1">
        <f t="shared" si="10"/>
        <v>2194.7423999994644</v>
      </c>
      <c r="H97" s="1">
        <f t="shared" si="10"/>
        <v>2079.2573999998276</v>
      </c>
      <c r="I97" s="1">
        <f t="shared" si="10"/>
        <v>-887.72759999963455</v>
      </c>
      <c r="J97" s="1">
        <f t="shared" si="10"/>
        <v>-8206.2126000001736</v>
      </c>
      <c r="K97" s="14" t="s">
        <v>41</v>
      </c>
      <c r="L97" s="15" t="s">
        <v>42</v>
      </c>
      <c r="M97" s="15"/>
      <c r="N97" s="15"/>
      <c r="O97" s="15"/>
      <c r="P97" s="15"/>
      <c r="Q97" s="15"/>
      <c r="R97" s="15"/>
    </row>
    <row r="98" spans="2:18">
      <c r="B98" s="7" t="s">
        <v>31</v>
      </c>
      <c r="C98" s="1">
        <f>((0.0071*C91^2 + 0.0055*C91 + 457.04)*C91+10000) - ((0.0071*(C91-1)^2 + 0.0055*(C91-1) + 457.04)*(C91-1)+10000)</f>
        <v>457.04160000000047</v>
      </c>
      <c r="D98" s="1">
        <f t="shared" ref="D98:J98" si="11">((0.0071*D91^2 + 0.0055*D91 + 457.04)*D91+10000) - ((0.0071*(D91-1)^2 + 0.0055*(D91-1) + 457.04)*(D91-1)+10000)</f>
        <v>509.77659999999742</v>
      </c>
      <c r="E98" s="1">
        <f t="shared" si="11"/>
        <v>669.011599999998</v>
      </c>
      <c r="F98" s="1">
        <f t="shared" si="11"/>
        <v>934.74659999998403</v>
      </c>
      <c r="G98" s="1">
        <f t="shared" si="11"/>
        <v>1306.9816000000283</v>
      </c>
      <c r="H98" s="1">
        <f t="shared" si="11"/>
        <v>1785.7165999999852</v>
      </c>
      <c r="I98" s="1">
        <f t="shared" si="11"/>
        <v>2370.9515999999712</v>
      </c>
      <c r="J98" s="1">
        <f t="shared" si="11"/>
        <v>3062.6866000000155</v>
      </c>
      <c r="L98" s="15"/>
      <c r="M98" s="15"/>
      <c r="N98" s="15"/>
      <c r="O98" s="15"/>
      <c r="P98" s="15"/>
      <c r="Q98" s="15"/>
      <c r="R98" s="15"/>
    </row>
    <row r="99" spans="2:18">
      <c r="B99" s="7" t="s">
        <v>32</v>
      </c>
      <c r="C99" s="1">
        <f>C97-C98</f>
        <v>3684.6407999999992</v>
      </c>
      <c r="D99" s="1">
        <f t="shared" ref="D99:J99" si="12">D97-D98</f>
        <v>-77.579199999992852</v>
      </c>
      <c r="E99" s="1">
        <f t="shared" si="12"/>
        <v>-797.79920000006678</v>
      </c>
      <c r="F99" s="1">
        <f t="shared" si="12"/>
        <v>23.980800000121235</v>
      </c>
      <c r="G99" s="1">
        <f t="shared" si="12"/>
        <v>887.76079999943613</v>
      </c>
      <c r="H99" s="1">
        <f t="shared" si="12"/>
        <v>293.54079999984242</v>
      </c>
      <c r="I99" s="1">
        <f t="shared" si="12"/>
        <v>-3258.6791999996058</v>
      </c>
      <c r="J99" s="1">
        <f t="shared" si="12"/>
        <v>-11268.899200000189</v>
      </c>
      <c r="L99" s="15"/>
      <c r="M99" s="15"/>
      <c r="N99" s="15"/>
      <c r="O99" s="15"/>
      <c r="P99" s="15"/>
      <c r="Q99" s="15"/>
      <c r="R99" s="15"/>
    </row>
    <row r="100" spans="2:18">
      <c r="L100" s="5" t="s">
        <v>43</v>
      </c>
    </row>
    <row r="107" spans="2:18">
      <c r="N107" s="5" t="s">
        <v>44</v>
      </c>
    </row>
    <row r="108" spans="2:18">
      <c r="O108" s="5" t="s">
        <v>45</v>
      </c>
    </row>
    <row r="117" spans="2:5">
      <c r="B117" s="7" t="s">
        <v>12</v>
      </c>
      <c r="C117">
        <v>2.8869926437944411</v>
      </c>
      <c r="D117">
        <v>303.58805027775958</v>
      </c>
      <c r="E117" s="5" t="s">
        <v>46</v>
      </c>
    </row>
    <row r="118" spans="2:5">
      <c r="B118" s="7" t="s">
        <v>13</v>
      </c>
      <c r="C118" s="1">
        <f xml:space="preserve"> -0.0005*C117^3 + 0.3089*C117^2 - 57.373*C117 + 4084</f>
        <v>3920.9271369241706</v>
      </c>
      <c r="D118" s="1">
        <f t="shared" ref="D118" si="13" xml:space="preserve"> -0.0005*D117^3 + 0.3089*D117^2 - 57.373*D117 + 4084</f>
        <v>1146.025609742197</v>
      </c>
      <c r="E118" s="1"/>
    </row>
    <row r="119" spans="2:5">
      <c r="B119" s="7" t="s">
        <v>14</v>
      </c>
      <c r="C119" s="1">
        <f xml:space="preserve"> 0.0071*C117^2 + 0.0055*C117 + 457.04</f>
        <v>457.1150550178707</v>
      </c>
      <c r="D119" s="1">
        <f t="shared" ref="D119" si="14" xml:space="preserve"> 0.0071*D117^2 + 0.0055*D117 + 457.04</f>
        <v>1113.0862346038334</v>
      </c>
      <c r="E119" s="1"/>
    </row>
    <row r="120" spans="2:5">
      <c r="B120" s="7" t="s">
        <v>27</v>
      </c>
      <c r="C120" s="1">
        <f>C117*C118</f>
        <v>11319.687801154079</v>
      </c>
      <c r="D120" s="1">
        <f t="shared" ref="D120" si="15">D117*D118</f>
        <v>347919.68043001421</v>
      </c>
      <c r="E120" s="1"/>
    </row>
    <row r="121" spans="2:5">
      <c r="B121" s="7" t="s">
        <v>28</v>
      </c>
      <c r="C121" s="1">
        <f>C119*C117+10000</f>
        <v>11319.687801204283</v>
      </c>
      <c r="D121" s="1">
        <f t="shared" ref="D121" si="16">D119*D117+10000</f>
        <v>347919.67975439067</v>
      </c>
      <c r="E121" s="1"/>
    </row>
    <row r="122" spans="2:5">
      <c r="B122" s="7" t="s">
        <v>29</v>
      </c>
      <c r="C122" s="1">
        <f>C120-C121</f>
        <v>-5.0204107537865639E-8</v>
      </c>
      <c r="D122" s="1">
        <f t="shared" ref="D122" si="17">D120-D121</f>
        <v>6.7562353797256947E-4</v>
      </c>
      <c r="E122" s="16" t="s">
        <v>47</v>
      </c>
    </row>
    <row r="123" spans="2:5">
      <c r="B123" s="7" t="s">
        <v>30</v>
      </c>
      <c r="C123" s="1">
        <f>(-0.0005*C117^3 + 0.3089*C117^2 - 57.373*C117 + 4084)*C117 - (-0.0005*(C117-1)^3 + 0.3089*(C117-1)^2 - 57.373*(C117-1) + 4084)*(C117-1)</f>
        <v>3815.4310626891302</v>
      </c>
      <c r="D123" s="1">
        <f t="shared" ref="D123" si="18">(-0.0005*D117^3 + 0.3089*D117^2 - 57.373*D117 + 4084)*D117 - (-0.0005*(D117-1)^3 + 0.3089*(D117-1)^2 - 57.373*(D117-1) + 4084)*(D117-1)</f>
        <v>-1250.1319027893478</v>
      </c>
      <c r="E123" s="1"/>
    </row>
    <row r="124" spans="2:5">
      <c r="B124" s="7" t="s">
        <v>31</v>
      </c>
      <c r="C124" s="1">
        <f>((0.0071*C117^2 + 0.0055*C117 + 457.04)*C117+10000) - ((0.0071*(C117-1)^2 + 0.0055*(C117-1) + 457.04)*(C117-1)+10000)</f>
        <v>457.18939365075857</v>
      </c>
      <c r="D124" s="1">
        <f t="shared" ref="D124" si="19">((0.0071*D117^2 + 0.0055*D117 + 457.04)*D117+10000) - ((0.0071*(D117-1)^2 + 0.0055*(D117-1) + 457.04)*(D117-1)+10000)</f>
        <v>2417.0441440641298</v>
      </c>
      <c r="E124" s="1"/>
    </row>
    <row r="125" spans="2:5">
      <c r="B125" s="7" t="s">
        <v>32</v>
      </c>
      <c r="C125" s="1">
        <f>C123-C124</f>
        <v>3358.2416690383716</v>
      </c>
      <c r="D125" s="1">
        <f t="shared" ref="D125" si="20">D123-D124</f>
        <v>-3667.1760468534776</v>
      </c>
      <c r="E125" s="1"/>
    </row>
    <row r="127" spans="2:5">
      <c r="B127" t="s">
        <v>48</v>
      </c>
    </row>
    <row r="129" spans="2:6">
      <c r="B129" s="7" t="s">
        <v>12</v>
      </c>
      <c r="C129">
        <v>75</v>
      </c>
    </row>
    <row r="130" spans="2:6">
      <c r="B130" s="7" t="s">
        <v>13</v>
      </c>
      <c r="C130" s="1">
        <f xml:space="preserve"> -0.0005*C129^3 + 0.3089*C129^2 - 57.373*C129 + 4084</f>
        <v>1307.6500000000005</v>
      </c>
    </row>
    <row r="131" spans="2:6">
      <c r="B131" s="7" t="s">
        <v>14</v>
      </c>
      <c r="C131" s="1">
        <f xml:space="preserve"> 0.0071*C129^2 + 0.0055*C129 + 457.04</f>
        <v>497.39000000000004</v>
      </c>
    </row>
    <row r="132" spans="2:6">
      <c r="B132" s="7" t="s">
        <v>27</v>
      </c>
      <c r="C132" s="1">
        <f>C129*C130</f>
        <v>98073.750000000044</v>
      </c>
    </row>
    <row r="133" spans="2:6">
      <c r="B133" s="7" t="s">
        <v>28</v>
      </c>
      <c r="C133" s="1">
        <f>C131*C129+10000</f>
        <v>47304.25</v>
      </c>
    </row>
    <row r="134" spans="2:6">
      <c r="B134" s="7" t="s">
        <v>29</v>
      </c>
      <c r="C134" s="1">
        <f>C132-C133</f>
        <v>50769.500000000044</v>
      </c>
    </row>
    <row r="135" spans="2:6">
      <c r="B135" s="7" t="s">
        <v>30</v>
      </c>
      <c r="C135" s="1">
        <f>(-0.0005*C129^3 + 0.3089*C129^2 - 57.373*C129 + 4084)*C129 - (-0.0005*(C129-1)^3 + 0.3089*(C129-1)^2 - 57.373*(C129-1) + 4084)*(C129-1)</f>
        <v>-148.10759999995935</v>
      </c>
    </row>
    <row r="136" spans="2:6">
      <c r="B136" s="7" t="s">
        <v>31</v>
      </c>
      <c r="C136" s="1">
        <f>((0.0071*C129^2 + 0.0055*C129 + 457.04)*C129+10000) - ((0.0071*(C129-1)^2 + 0.0055*(C129-1) + 457.04)*(C129-1)+10000)</f>
        <v>576.08159999999771</v>
      </c>
    </row>
    <row r="137" spans="2:6">
      <c r="B137" s="7" t="s">
        <v>32</v>
      </c>
      <c r="C137" s="1">
        <f>C135-C136</f>
        <v>-724.18919999995705</v>
      </c>
    </row>
    <row r="139" spans="2:6">
      <c r="B139" s="8" t="s">
        <v>49</v>
      </c>
    </row>
    <row r="141" spans="2:6">
      <c r="B141" t="s">
        <v>50</v>
      </c>
    </row>
    <row r="143" spans="2:6">
      <c r="B143" s="7" t="s">
        <v>12</v>
      </c>
      <c r="C143">
        <v>48.107050948235639</v>
      </c>
      <c r="D143">
        <v>148.90217755291872</v>
      </c>
      <c r="E143">
        <v>257.1907722234846</v>
      </c>
      <c r="F143" s="5" t="s">
        <v>51</v>
      </c>
    </row>
    <row r="144" spans="2:6">
      <c r="B144" s="7" t="s">
        <v>13</v>
      </c>
      <c r="C144" s="1">
        <f xml:space="preserve"> -0.0005*C143^3 + 0.3089*C143^2 - 57.373*C143 + 4084</f>
        <v>1983.1710437473539</v>
      </c>
      <c r="D144" s="1">
        <f t="shared" ref="D144:E144" si="21" xml:space="preserve"> -0.0005*D143^3 + 0.3089*D143^2 - 57.373*D143 + 4084</f>
        <v>739.20344769503936</v>
      </c>
      <c r="E144" s="1">
        <f t="shared" si="21"/>
        <v>1254.8199455584472</v>
      </c>
    </row>
    <row r="145" spans="2:6">
      <c r="B145" s="7" t="s">
        <v>14</v>
      </c>
      <c r="C145" s="1">
        <f xml:space="preserve"> 0.0071*C143^2 + 0.0055*C143 + 457.04</f>
        <v>473.73603607186192</v>
      </c>
      <c r="D145" s="1">
        <f t="shared" ref="D145:E145" si="22" xml:space="preserve"> 0.0071*D143^2 + 0.0055*D143 + 457.04</f>
        <v>615.27915718454767</v>
      </c>
      <c r="E145" s="1">
        <f t="shared" si="22"/>
        <v>928.09891179730676</v>
      </c>
    </row>
    <row r="146" spans="2:6">
      <c r="B146" s="7" t="s">
        <v>27</v>
      </c>
      <c r="C146" s="1">
        <f>C143*C144</f>
        <v>95404.510440619604</v>
      </c>
      <c r="D146" s="1">
        <f t="shared" ref="D146:E146" si="23">D143*D144</f>
        <v>110069.00301641642</v>
      </c>
      <c r="E146" s="1">
        <f t="shared" si="23"/>
        <v>322728.11079960794</v>
      </c>
    </row>
    <row r="147" spans="2:6">
      <c r="B147" s="7" t="s">
        <v>28</v>
      </c>
      <c r="C147" s="1">
        <f>C145*C143+10000</f>
        <v>32790.043623324258</v>
      </c>
      <c r="D147" s="1">
        <f t="shared" ref="D147:E147" si="24">D145*D143+10000</f>
        <v>101616.4063077037</v>
      </c>
      <c r="E147" s="1">
        <f t="shared" si="24"/>
        <v>248698.47582492506</v>
      </c>
    </row>
    <row r="148" spans="2:6">
      <c r="B148" s="7" t="s">
        <v>29</v>
      </c>
      <c r="C148" s="1">
        <f>C146-C147</f>
        <v>62614.466817295346</v>
      </c>
      <c r="D148" s="1">
        <f t="shared" ref="D148:E148" si="25">D146-D147</f>
        <v>8452.596708712721</v>
      </c>
      <c r="E148" s="1">
        <f t="shared" si="25"/>
        <v>74029.634974682878</v>
      </c>
    </row>
    <row r="149" spans="2:6">
      <c r="B149" s="7" t="s">
        <v>30</v>
      </c>
      <c r="C149" s="1">
        <f>(-0.0005*C143^3 + 0.3089*C143^2 - 57.373*C143 + 4084)*C143 - (-0.0005*(C143-1)^3 + 0.3089*(C143-1)^2 - 57.373*(C143-1) + 4084)*(C143-1)</f>
        <v>505.84041832867661</v>
      </c>
      <c r="D149" s="1">
        <f t="shared" ref="D149:E149" si="26">(-0.0005*D143^3 + 0.3089*D143^2 - 57.373*D143 + 4084)*D143 - (-0.0005*(D143-1)^3 + 0.3089*(D143-1)^2 - 57.373*(D143-1) + 4084)*(D143-1)</f>
        <v>927.76849494139606</v>
      </c>
      <c r="E149" s="1">
        <f t="shared" si="26"/>
        <v>1863.3256159817101</v>
      </c>
    </row>
    <row r="150" spans="2:6">
      <c r="B150" s="7" t="s">
        <v>31</v>
      </c>
      <c r="C150" s="1">
        <f>((0.0071*C143^2 + 0.0055*C143 + 457.04)*C143+10000) - ((0.0071*(C143-1)^2 + 0.0055*(C143-1) + 457.04)*(C143-1)+10000)</f>
        <v>505.84043925017613</v>
      </c>
      <c r="D150" s="1">
        <f t="shared" ref="D150:E150" si="27">((0.0071*D143^2 + 0.0055*D143 + 457.04)*D143+10000) - ((0.0071*(D143-1)^2 + 0.0055*(D143-1) + 457.04)*(D143-1)+10000)</f>
        <v>927.76849319522444</v>
      </c>
      <c r="E150" s="1">
        <f t="shared" si="27"/>
        <v>1863.3256226963131</v>
      </c>
    </row>
    <row r="151" spans="2:6">
      <c r="B151" s="7" t="s">
        <v>32</v>
      </c>
      <c r="C151" s="1">
        <f>C149-C150</f>
        <v>-2.0921499526593834E-5</v>
      </c>
      <c r="D151" s="1">
        <f t="shared" ref="D151:E151" si="28">D149-D150</f>
        <v>1.7461716197431087E-6</v>
      </c>
      <c r="E151" s="1">
        <f t="shared" si="28"/>
        <v>-6.7146029323339462E-6</v>
      </c>
      <c r="F151" s="5" t="s">
        <v>47</v>
      </c>
    </row>
    <row r="153" spans="2:6">
      <c r="B153" s="17" t="s">
        <v>52</v>
      </c>
    </row>
    <row r="155" spans="2:6">
      <c r="B155" t="s">
        <v>53</v>
      </c>
    </row>
    <row r="157" spans="2:6">
      <c r="B157" s="7" t="s">
        <v>12</v>
      </c>
      <c r="C157">
        <v>48</v>
      </c>
      <c r="D157">
        <v>49</v>
      </c>
      <c r="E157" s="19">
        <v>257</v>
      </c>
      <c r="F157">
        <v>258</v>
      </c>
    </row>
    <row r="158" spans="2:6">
      <c r="B158" s="7" t="s">
        <v>13</v>
      </c>
      <c r="C158" s="1">
        <f xml:space="preserve"> -0.0005*C157^3 + 0.3089*C157^2 - 57.373*C157 + 4084</f>
        <v>1986.5056</v>
      </c>
      <c r="D158" s="1">
        <f t="shared" ref="D158" si="29" xml:space="preserve"> -0.0005*D157^3 + 0.3089*D157^2 - 57.373*D157 + 4084</f>
        <v>1955.5673999999999</v>
      </c>
      <c r="E158" s="18">
        <f t="shared" ref="E158:F158" si="30" xml:space="preserve"> -0.0005*E157^3 + 0.3089*E157^2 - 57.373*E157 + 4084</f>
        <v>1254.3786000000018</v>
      </c>
      <c r="F158" s="1">
        <f t="shared" si="30"/>
        <v>1256.6296000000038</v>
      </c>
    </row>
    <row r="159" spans="2:6">
      <c r="B159" s="7" t="s">
        <v>14</v>
      </c>
      <c r="C159" s="1">
        <f xml:space="preserve"> 0.0071*C157^2 + 0.0055*C157 + 457.04</f>
        <v>473.66240000000005</v>
      </c>
      <c r="D159" s="1">
        <f t="shared" ref="D159:E159" si="31" xml:space="preserve"> 0.0071*D157^2 + 0.0055*D157 + 457.04</f>
        <v>474.35660000000001</v>
      </c>
      <c r="E159" s="1">
        <f t="shared" si="31"/>
        <v>927.40139999999997</v>
      </c>
      <c r="F159" s="1">
        <f t="shared" ref="F159" si="32" xml:space="preserve"> 0.0071*F157^2 + 0.0055*F157 + 457.04</f>
        <v>931.0634</v>
      </c>
    </row>
    <row r="160" spans="2:6">
      <c r="B160" s="7" t="s">
        <v>27</v>
      </c>
      <c r="C160" s="1">
        <f>C157*C158</f>
        <v>95352.268799999991</v>
      </c>
      <c r="D160" s="1">
        <f t="shared" ref="D160:E160" si="33">D157*D158</f>
        <v>95822.802599999995</v>
      </c>
      <c r="E160" s="1">
        <f t="shared" si="33"/>
        <v>322375.30020000046</v>
      </c>
      <c r="F160" s="1">
        <f t="shared" ref="F160" si="34">F157*F158</f>
        <v>324210.43680000101</v>
      </c>
    </row>
    <row r="161" spans="1:10">
      <c r="B161" s="7" t="s">
        <v>28</v>
      </c>
      <c r="C161" s="1">
        <f>C159*C157+10000</f>
        <v>32735.7952</v>
      </c>
      <c r="D161" s="1">
        <f t="shared" ref="D161:E161" si="35">D159*D157+10000</f>
        <v>33243.473400000003</v>
      </c>
      <c r="E161" s="1">
        <f t="shared" si="35"/>
        <v>248342.15979999999</v>
      </c>
      <c r="F161" s="1">
        <f t="shared" ref="F161" si="36">F159*F157+10000</f>
        <v>250214.3572</v>
      </c>
    </row>
    <row r="162" spans="1:10">
      <c r="B162" s="7" t="s">
        <v>29</v>
      </c>
      <c r="C162" s="1">
        <f>C160-C161</f>
        <v>62616.47359999999</v>
      </c>
      <c r="D162" s="1">
        <f t="shared" ref="D162" si="37">D160-D161</f>
        <v>62579.329199999993</v>
      </c>
      <c r="E162" s="18">
        <f t="shared" ref="E162:F162" si="38">E160-E161</f>
        <v>74033.14040000047</v>
      </c>
      <c r="F162" s="1">
        <f t="shared" si="38"/>
        <v>73996.079600001016</v>
      </c>
    </row>
    <row r="163" spans="1:10">
      <c r="B163" s="7" t="s">
        <v>30</v>
      </c>
      <c r="C163" s="1">
        <f>(-0.0005*C157^3 + 0.3089*C157^2 - 57.373*C157 + 4084)*C157 - (-0.0005*(C157-1)^3 + 0.3089*(C157-1)^2 - 57.373*(C157-1) + 4084)*(C157-1)</f>
        <v>510.14160000000265</v>
      </c>
      <c r="D163" s="1">
        <f t="shared" ref="D163:E163" si="39">(-0.0005*D157^3 + 0.3089*D157^2 - 57.373*D157 + 4084)*D157 - (-0.0005*(D157-1)^3 + 0.3089*(D157-1)^2 - 57.373*(D157-1) + 4084)*(D157-1)</f>
        <v>470.5338000000047</v>
      </c>
      <c r="E163" s="1">
        <f t="shared" si="39"/>
        <v>1869.8538000002154</v>
      </c>
      <c r="F163" s="1">
        <f t="shared" ref="F163" si="40">(-0.0005*F157^3 + 0.3089*F157^2 - 57.373*F157 + 4084)*F157 - (-0.0005*(F157-1)^3 + 0.3089*(F157-1)^2 - 57.373*(F157-1) + 4084)*(F157-1)</f>
        <v>1835.136600000551</v>
      </c>
    </row>
    <row r="164" spans="1:10">
      <c r="B164" s="7" t="s">
        <v>31</v>
      </c>
      <c r="C164" s="1">
        <f>((0.0071*C157^2 + 0.0055*C157 + 457.04)*C157+10000) - ((0.0071*(C157-1)^2 + 0.0055*(C157-1) + 457.04)*(C157-1)+10000)</f>
        <v>505.6224000000002</v>
      </c>
      <c r="D164" s="1">
        <f t="shared" ref="D164:E164" si="41">((0.0071*D157^2 + 0.0055*D157 + 457.04)*D157+10000) - ((0.0071*(D157-1)^2 + 0.0055*(D157-1) + 457.04)*(D157-1)+10000)</f>
        <v>507.67820000000211</v>
      </c>
      <c r="E164" s="1">
        <f t="shared" si="41"/>
        <v>1861.2381999999925</v>
      </c>
      <c r="F164" s="1">
        <f t="shared" ref="F164" si="42">((0.0071*F157^2 + 0.0055*F157 + 457.04)*F157+10000) - ((0.0071*(F157-1)^2 + 0.0055*(F157-1) + 457.04)*(F157-1)+10000)</f>
        <v>1872.1974000000046</v>
      </c>
    </row>
    <row r="165" spans="1:10">
      <c r="B165" s="7" t="s">
        <v>32</v>
      </c>
      <c r="C165" s="1">
        <f>C163-C164</f>
        <v>4.5192000000024564</v>
      </c>
      <c r="D165" s="1">
        <f t="shared" ref="D165" si="43">D163-D164</f>
        <v>-37.144399999997404</v>
      </c>
      <c r="E165" s="1">
        <f t="shared" ref="E165:F165" si="44">E163-E164</f>
        <v>8.6156000002229121</v>
      </c>
      <c r="F165" s="1">
        <f t="shared" si="44"/>
        <v>-37.060799999453593</v>
      </c>
    </row>
    <row r="167" spans="1:10">
      <c r="B167" s="17" t="s">
        <v>54</v>
      </c>
    </row>
    <row r="169" spans="1:10">
      <c r="B169" t="s">
        <v>55</v>
      </c>
    </row>
    <row r="171" spans="1:10">
      <c r="B171" t="s">
        <v>56</v>
      </c>
    </row>
    <row r="173" spans="1:10">
      <c r="A173" s="4" t="s">
        <v>57</v>
      </c>
      <c r="B173" t="s">
        <v>58</v>
      </c>
    </row>
    <row r="175" spans="1:10">
      <c r="B175" s="20" t="s">
        <v>12</v>
      </c>
      <c r="C175" s="21">
        <v>0</v>
      </c>
      <c r="D175">
        <v>50</v>
      </c>
      <c r="E175">
        <v>100</v>
      </c>
      <c r="F175">
        <v>150</v>
      </c>
      <c r="G175">
        <v>200</v>
      </c>
      <c r="H175">
        <v>250</v>
      </c>
      <c r="I175">
        <v>300</v>
      </c>
      <c r="J175">
        <v>350</v>
      </c>
    </row>
    <row r="176" spans="1:10">
      <c r="B176" s="20" t="s">
        <v>13</v>
      </c>
      <c r="C176" s="1">
        <f xml:space="preserve"> -0.0005*C175^3 + 0.3089*C175^2 - 57.373*C175 + 4084</f>
        <v>4084</v>
      </c>
      <c r="D176" s="1">
        <f t="shared" ref="D176:J176" si="45" xml:space="preserve"> -0.0005*D175^3 + 0.3089*D175^2 - 57.373*D175 + 4084</f>
        <v>1925.1</v>
      </c>
      <c r="E176" s="1">
        <f t="shared" si="45"/>
        <v>935.69999999999982</v>
      </c>
      <c r="F176" s="1">
        <f t="shared" si="45"/>
        <v>740.80000000000109</v>
      </c>
      <c r="G176" s="1">
        <f t="shared" si="45"/>
        <v>965.39999999999964</v>
      </c>
      <c r="H176" s="1">
        <f t="shared" si="45"/>
        <v>1234.5</v>
      </c>
      <c r="I176" s="1">
        <f t="shared" si="45"/>
        <v>1173.1000000000022</v>
      </c>
      <c r="J176" s="1">
        <f t="shared" si="45"/>
        <v>406.20000000000073</v>
      </c>
    </row>
    <row r="177" spans="2:10">
      <c r="B177" s="20" t="s">
        <v>14</v>
      </c>
      <c r="C177" s="1">
        <f xml:space="preserve"> 0.0071*C175^2 + 0.0055*C175 + 457.04</f>
        <v>457.04</v>
      </c>
      <c r="D177" s="1">
        <f t="shared" ref="D177:J177" si="46" xml:space="preserve"> 0.0071*D175^2 + 0.0055*D175 + 457.04</f>
        <v>475.065</v>
      </c>
      <c r="E177" s="1">
        <f t="shared" si="46"/>
        <v>528.59</v>
      </c>
      <c r="F177" s="1">
        <f t="shared" si="46"/>
        <v>617.61500000000001</v>
      </c>
      <c r="G177" s="1">
        <f t="shared" si="46"/>
        <v>742.1400000000001</v>
      </c>
      <c r="H177" s="1">
        <f t="shared" si="46"/>
        <v>902.16499999999996</v>
      </c>
      <c r="I177" s="1">
        <f t="shared" si="46"/>
        <v>1097.69</v>
      </c>
      <c r="J177" s="1">
        <f t="shared" si="46"/>
        <v>1328.7149999999999</v>
      </c>
    </row>
    <row r="178" spans="2:10">
      <c r="B178" s="20" t="s">
        <v>27</v>
      </c>
      <c r="C178" s="1">
        <f>C175*C176</f>
        <v>0</v>
      </c>
      <c r="D178" s="1">
        <f t="shared" ref="D178:J178" si="47">D175*D176</f>
        <v>96255</v>
      </c>
      <c r="E178" s="1">
        <f t="shared" si="47"/>
        <v>93569.999999999985</v>
      </c>
      <c r="F178" s="1">
        <f t="shared" si="47"/>
        <v>111120.00000000016</v>
      </c>
      <c r="G178" s="1">
        <f t="shared" si="47"/>
        <v>193079.99999999994</v>
      </c>
      <c r="H178" s="1">
        <f t="shared" si="47"/>
        <v>308625</v>
      </c>
      <c r="I178" s="1">
        <f t="shared" si="47"/>
        <v>351930.00000000064</v>
      </c>
      <c r="J178" s="1">
        <f t="shared" si="47"/>
        <v>142170.00000000026</v>
      </c>
    </row>
    <row r="179" spans="2:10">
      <c r="B179" s="20" t="s">
        <v>28</v>
      </c>
      <c r="C179" s="1">
        <f>C177*C175+10000</f>
        <v>10000</v>
      </c>
      <c r="D179" s="1">
        <f t="shared" ref="D179:J179" si="48">D177*D175+10000</f>
        <v>33753.25</v>
      </c>
      <c r="E179" s="1">
        <f t="shared" si="48"/>
        <v>62859</v>
      </c>
      <c r="F179" s="1">
        <f t="shared" si="48"/>
        <v>102642.25</v>
      </c>
      <c r="G179" s="1">
        <f t="shared" si="48"/>
        <v>158428.00000000003</v>
      </c>
      <c r="H179" s="1">
        <f t="shared" si="48"/>
        <v>235541.25</v>
      </c>
      <c r="I179" s="1">
        <f t="shared" si="48"/>
        <v>339307</v>
      </c>
      <c r="J179" s="1">
        <f t="shared" si="48"/>
        <v>475050.25</v>
      </c>
    </row>
    <row r="180" spans="2:10">
      <c r="B180" s="20" t="s">
        <v>29</v>
      </c>
      <c r="C180" s="1">
        <f>C178-C179</f>
        <v>-10000</v>
      </c>
      <c r="D180" s="1">
        <f t="shared" ref="D180:J180" si="49">D178-D179</f>
        <v>62501.75</v>
      </c>
      <c r="E180" s="1">
        <f t="shared" si="49"/>
        <v>30710.999999999985</v>
      </c>
      <c r="F180" s="1">
        <f t="shared" si="49"/>
        <v>8477.7500000001601</v>
      </c>
      <c r="G180" s="1">
        <f t="shared" si="49"/>
        <v>34651.999999999913</v>
      </c>
      <c r="H180" s="1">
        <f t="shared" si="49"/>
        <v>73083.75</v>
      </c>
      <c r="I180" s="1">
        <f t="shared" si="49"/>
        <v>12623.00000000064</v>
      </c>
      <c r="J180" s="1">
        <f t="shared" si="49"/>
        <v>-332880.24999999977</v>
      </c>
    </row>
    <row r="181" spans="2:10">
      <c r="B181" s="20" t="s">
        <v>30</v>
      </c>
      <c r="C181" s="1">
        <f>(-0.0005*C175^3 + 0.3089*C175^2 - 57.373*C175 + 4084)*C175 - (-0.0005*(C175-1)^3 + 0.3089*(C175-1)^2 - 57.373*(C175-1) + 4084)*(C175-1)</f>
        <v>4141.6823999999997</v>
      </c>
      <c r="D181" s="1">
        <f t="shared" ref="D181:J181" si="50">(-0.0005*D175^3 + 0.3089*D175^2 - 57.373*D175 + 4084)*D175 - (-0.0005*(D175-1)^3 + 0.3089*(D175-1)^2 - 57.373*(D175-1) + 4084)*(D175-1)</f>
        <v>432.19740000000456</v>
      </c>
      <c r="E181" s="1">
        <f t="shared" si="50"/>
        <v>-128.78760000006878</v>
      </c>
      <c r="F181" s="1">
        <f t="shared" si="50"/>
        <v>958.72740000010526</v>
      </c>
      <c r="G181" s="1">
        <f t="shared" si="50"/>
        <v>2194.7423999994644</v>
      </c>
      <c r="H181" s="1">
        <f t="shared" si="50"/>
        <v>2079.2573999998276</v>
      </c>
      <c r="I181" s="1">
        <f t="shared" si="50"/>
        <v>-887.72759999963455</v>
      </c>
      <c r="J181" s="1">
        <f t="shared" si="50"/>
        <v>-8206.2126000001736</v>
      </c>
    </row>
    <row r="182" spans="2:10">
      <c r="B182" s="20" t="s">
        <v>31</v>
      </c>
      <c r="C182" s="1">
        <f>((0.0071*C175^2 + 0.0055*C175 + 457.04)*C175+10000) - ((0.0071*(C175-1)^2 + 0.0055*(C175-1) + 457.04)*(C175-1)+10000)</f>
        <v>457.04160000000047</v>
      </c>
      <c r="D182" s="1">
        <f t="shared" ref="D182:J182" si="51">((0.0071*D175^2 + 0.0055*D175 + 457.04)*D175+10000) - ((0.0071*(D175-1)^2 + 0.0055*(D175-1) + 457.04)*(D175-1)+10000)</f>
        <v>509.77659999999742</v>
      </c>
      <c r="E182" s="1">
        <f t="shared" si="51"/>
        <v>669.011599999998</v>
      </c>
      <c r="F182" s="1">
        <f t="shared" si="51"/>
        <v>934.74659999998403</v>
      </c>
      <c r="G182" s="1">
        <f t="shared" si="51"/>
        <v>1306.9816000000283</v>
      </c>
      <c r="H182" s="1">
        <f t="shared" si="51"/>
        <v>1785.7165999999852</v>
      </c>
      <c r="I182" s="1">
        <f t="shared" si="51"/>
        <v>2370.9515999999712</v>
      </c>
      <c r="J182" s="1">
        <f t="shared" si="51"/>
        <v>3062.6866000000155</v>
      </c>
    </row>
    <row r="183" spans="2:10">
      <c r="B183" s="20" t="s">
        <v>32</v>
      </c>
      <c r="C183" s="1">
        <f>C181-C182</f>
        <v>3684.6407999999992</v>
      </c>
      <c r="D183" s="1">
        <f t="shared" ref="D183:J183" si="52">D181-D182</f>
        <v>-77.579199999992852</v>
      </c>
      <c r="E183" s="1">
        <f t="shared" si="52"/>
        <v>-797.79920000006678</v>
      </c>
      <c r="F183" s="1">
        <f t="shared" si="52"/>
        <v>23.980800000121235</v>
      </c>
      <c r="G183" s="1">
        <f t="shared" si="52"/>
        <v>887.76079999943613</v>
      </c>
      <c r="H183" s="1">
        <f t="shared" si="52"/>
        <v>293.54079999984242</v>
      </c>
      <c r="I183" s="1">
        <f t="shared" si="52"/>
        <v>-3258.6791999996058</v>
      </c>
      <c r="J183" s="1">
        <f t="shared" si="52"/>
        <v>-11268.899200000189</v>
      </c>
    </row>
    <row r="201" spans="1:2">
      <c r="B201" t="s">
        <v>59</v>
      </c>
    </row>
    <row r="202" spans="1:2">
      <c r="B202" t="s">
        <v>60</v>
      </c>
    </row>
    <row r="204" spans="1:2">
      <c r="B204" t="s">
        <v>61</v>
      </c>
    </row>
    <row r="205" spans="1:2">
      <c r="B205" s="5" t="s">
        <v>62</v>
      </c>
    </row>
    <row r="207" spans="1:2" ht="18">
      <c r="A207" s="3" t="s">
        <v>63</v>
      </c>
      <c r="B207" t="s">
        <v>64</v>
      </c>
    </row>
    <row r="209" spans="1:7">
      <c r="A209" s="4" t="s">
        <v>4</v>
      </c>
      <c r="B209" t="s">
        <v>65</v>
      </c>
    </row>
    <row r="211" spans="1:7">
      <c r="B211" t="s">
        <v>66</v>
      </c>
    </row>
    <row r="213" spans="1:7">
      <c r="B213" s="7" t="s">
        <v>67</v>
      </c>
      <c r="C213">
        <v>1.9</v>
      </c>
      <c r="D213">
        <v>1.9999990000000001</v>
      </c>
      <c r="E213">
        <v>2</v>
      </c>
      <c r="F213">
        <v>2.0000010000000001</v>
      </c>
      <c r="G213">
        <v>2.1</v>
      </c>
    </row>
    <row r="214" spans="1:7">
      <c r="B214" s="7" t="s">
        <v>68</v>
      </c>
      <c r="C214">
        <f>IF(C213&lt;=2,LN(C213^2+1),EXP(-2*C213))</f>
        <v>1.528227857008557</v>
      </c>
      <c r="D214">
        <f t="shared" ref="D214:G214" si="53">IF(D213&lt;=2,LN(D213^2+1),EXP(-2*D213))</f>
        <v>1.6094371124339804</v>
      </c>
      <c r="E214">
        <f t="shared" si="53"/>
        <v>1.6094379124341003</v>
      </c>
      <c r="F214">
        <f t="shared" si="53"/>
        <v>1.8315602257493031E-2</v>
      </c>
      <c r="G214">
        <f t="shared" si="53"/>
        <v>1.4995576820477703E-2</v>
      </c>
    </row>
    <row r="216" spans="1:7">
      <c r="B216" t="s">
        <v>69</v>
      </c>
    </row>
    <row r="217" spans="1:7">
      <c r="B217" t="s">
        <v>70</v>
      </c>
    </row>
    <row r="219" spans="1:7">
      <c r="B219" s="22" t="s">
        <v>71</v>
      </c>
      <c r="C219" s="22"/>
      <c r="D219" s="22"/>
      <c r="E219" s="22"/>
      <c r="F219" s="22"/>
      <c r="G219" s="22"/>
    </row>
    <row r="222" spans="1:7">
      <c r="B222" t="s">
        <v>72</v>
      </c>
    </row>
    <row r="224" spans="1:7">
      <c r="B224" s="7" t="s">
        <v>67</v>
      </c>
      <c r="C224">
        <v>0.9</v>
      </c>
      <c r="D224">
        <v>0.99999899999999997</v>
      </c>
      <c r="E224">
        <v>1</v>
      </c>
      <c r="F224">
        <v>1.0000009999999999</v>
      </c>
      <c r="G224">
        <v>1.1000000000000001</v>
      </c>
    </row>
    <row r="225" spans="1:7">
      <c r="B225" s="7" t="s">
        <v>68</v>
      </c>
      <c r="C225">
        <f>IF(C224&lt;=2,LN(C224^2+1),EXP(-2*C224))</f>
        <v>0.59332684527773438</v>
      </c>
      <c r="D225">
        <f t="shared" ref="D225" si="54">IF(D224&lt;=2,LN(D224^2+1),EXP(-2*D224))</f>
        <v>0.69314618055994526</v>
      </c>
      <c r="E225">
        <f t="shared" ref="E225" si="55">IF(E224&lt;=2,LN(E224^2+1),EXP(-2*E224))</f>
        <v>0.69314718055994529</v>
      </c>
      <c r="F225">
        <f t="shared" ref="F225" si="56">IF(F224&lt;=2,LN(F224^2+1),EXP(-2*F224))</f>
        <v>0.69314818055994531</v>
      </c>
      <c r="G225">
        <f t="shared" ref="G225" si="57">IF(G224&lt;=2,LN(G224^2+1),EXP(-2*G224))</f>
        <v>0.79299251552966143</v>
      </c>
    </row>
    <row r="227" spans="1:7">
      <c r="B227" s="22" t="s">
        <v>73</v>
      </c>
      <c r="C227" s="22"/>
      <c r="D227" s="22"/>
    </row>
    <row r="229" spans="1:7">
      <c r="A229" s="4" t="s">
        <v>24</v>
      </c>
      <c r="B229" t="s">
        <v>74</v>
      </c>
    </row>
    <row r="231" spans="1:7">
      <c r="B231" t="s">
        <v>75</v>
      </c>
    </row>
    <row r="233" spans="1:7">
      <c r="B233" s="7" t="s">
        <v>67</v>
      </c>
      <c r="C233">
        <v>-3.1</v>
      </c>
      <c r="D233">
        <v>-3.0000010000000001</v>
      </c>
      <c r="E233">
        <v>-3</v>
      </c>
      <c r="F233">
        <v>-2.9999989999999999</v>
      </c>
      <c r="G233">
        <v>-2.9</v>
      </c>
    </row>
    <row r="234" spans="1:7">
      <c r="B234" s="7" t="s">
        <v>68</v>
      </c>
      <c r="C234">
        <f>((C233+3)*(C233+5))/LN(ABS(C233+4))</f>
        <v>1.8033321003956815</v>
      </c>
      <c r="D234">
        <f t="shared" ref="D234:G234" si="58">((D233+3)*(D233+5))/LN(ABS(D233+4))</f>
        <v>1.9999980000003332</v>
      </c>
      <c r="E234" t="e">
        <f t="shared" si="58"/>
        <v>#DIV/0!</v>
      </c>
      <c r="F234">
        <f t="shared" si="58"/>
        <v>2.0000020000003338</v>
      </c>
      <c r="G234">
        <f t="shared" si="58"/>
        <v>2.2033323243239851</v>
      </c>
    </row>
    <row r="236" spans="1:7">
      <c r="B236" s="22" t="s">
        <v>76</v>
      </c>
      <c r="C236" s="22"/>
      <c r="D236" s="22"/>
    </row>
    <row r="238" spans="1:7" ht="18">
      <c r="A238" s="3" t="s">
        <v>77</v>
      </c>
      <c r="B238" t="s">
        <v>78</v>
      </c>
    </row>
    <row r="239" spans="1:7">
      <c r="B239" t="s">
        <v>79</v>
      </c>
    </row>
    <row r="241" spans="1:8">
      <c r="B241" t="s">
        <v>81</v>
      </c>
    </row>
    <row r="243" spans="1:8">
      <c r="A243" s="4" t="s">
        <v>4</v>
      </c>
      <c r="B243" t="s">
        <v>80</v>
      </c>
    </row>
    <row r="245" spans="1:8">
      <c r="B245" s="12" t="s">
        <v>82</v>
      </c>
      <c r="C245" s="12"/>
      <c r="D245">
        <f>(((2+0.1-4)^2)^(1/3) - ((2-4)^2)^(1/3))/0.1</f>
        <v>-0.53364407589283402</v>
      </c>
    </row>
    <row r="247" spans="1:8">
      <c r="B247" s="24" t="s">
        <v>83</v>
      </c>
      <c r="C247" s="19">
        <v>2</v>
      </c>
    </row>
    <row r="249" spans="1:8">
      <c r="B249" s="23" t="s">
        <v>84</v>
      </c>
      <c r="C249">
        <v>-1E-3</v>
      </c>
      <c r="D249">
        <v>-9.9999999999999995E-7</v>
      </c>
      <c r="E249">
        <v>0</v>
      </c>
      <c r="F249">
        <v>9.9999999999999995E-7</v>
      </c>
      <c r="G249">
        <v>1E-3</v>
      </c>
    </row>
    <row r="250" spans="1:8">
      <c r="B250" s="23" t="s">
        <v>85</v>
      </c>
      <c r="C250">
        <f xml:space="preserve"> ( (($C$247+C249-4)^2)^(1/3) - (($C$247-4)^2)^(1/3) ) / C249</f>
        <v>-0.52908959931174948</v>
      </c>
      <c r="D250">
        <f t="shared" ref="D250:G250" si="59" xml:space="preserve"> ( (($C$247+D249-4)^2)^(1/3) - (($C$247-4)^2)^(1/3) ) / D249</f>
        <v>-0.52913364001483387</v>
      </c>
      <c r="E250" t="e">
        <f t="shared" si="59"/>
        <v>#DIV/0!</v>
      </c>
      <c r="F250">
        <f t="shared" si="59"/>
        <v>-0.52913372816654203</v>
      </c>
      <c r="G250">
        <f t="shared" si="59"/>
        <v>-0.52917778826455653</v>
      </c>
    </row>
    <row r="252" spans="1:8">
      <c r="B252" t="s">
        <v>87</v>
      </c>
    </row>
    <row r="253" spans="1:8">
      <c r="B253" s="22" t="s">
        <v>86</v>
      </c>
      <c r="C253" s="22"/>
    </row>
    <row r="255" spans="1:8">
      <c r="A255" s="4" t="s">
        <v>24</v>
      </c>
      <c r="B255" s="13" t="s">
        <v>88</v>
      </c>
      <c r="C255" s="13"/>
      <c r="D255" s="13"/>
      <c r="E255" s="13"/>
      <c r="F255" s="13"/>
      <c r="G255" s="13"/>
      <c r="H255" s="13"/>
    </row>
    <row r="256" spans="1:8">
      <c r="B256" s="13"/>
      <c r="C256" s="13"/>
      <c r="D256" s="13"/>
      <c r="E256" s="13"/>
      <c r="F256" s="13"/>
      <c r="G256" s="13"/>
      <c r="H256" s="13"/>
    </row>
    <row r="257" spans="2:11">
      <c r="B257" s="13"/>
      <c r="C257" s="13"/>
      <c r="D257" s="13"/>
      <c r="E257" s="13"/>
      <c r="F257" s="13"/>
      <c r="G257" s="13"/>
      <c r="H257" s="13"/>
    </row>
    <row r="259" spans="2:11">
      <c r="B259" s="24" t="s">
        <v>83</v>
      </c>
      <c r="C259" s="19">
        <v>4</v>
      </c>
    </row>
    <row r="261" spans="2:11">
      <c r="B261" s="23" t="s">
        <v>84</v>
      </c>
      <c r="C261">
        <v>-1E-3</v>
      </c>
      <c r="D261">
        <v>-9.9999999999999995E-7</v>
      </c>
      <c r="E261">
        <v>-1.0000000000000001E-9</v>
      </c>
      <c r="F261">
        <v>-1E-10</v>
      </c>
      <c r="G261">
        <v>0</v>
      </c>
      <c r="H261">
        <v>1E-10</v>
      </c>
      <c r="I261">
        <v>1.0000000000000001E-9</v>
      </c>
      <c r="J261">
        <v>9.9999999999999995E-7</v>
      </c>
      <c r="K261">
        <v>1E-3</v>
      </c>
    </row>
    <row r="262" spans="2:11">
      <c r="B262" s="23" t="s">
        <v>85</v>
      </c>
      <c r="C262">
        <f xml:space="preserve"> ( (($C$259+C261-4)^2)^(1/3) - (($C$259-4)^2)^(1/3) ) / C261</f>
        <v>-9.9999999999992681</v>
      </c>
      <c r="D262">
        <f t="shared" ref="D262:F262" si="60" xml:space="preserve"> ( (($C$259+D261-4)^2)^(1/3) - (($C$259-4)^2)^(1/3) ) / D261</f>
        <v>-100.00000000931868</v>
      </c>
      <c r="E262">
        <f t="shared" si="60"/>
        <v>-1000.0000551602481</v>
      </c>
      <c r="F262">
        <f t="shared" si="60"/>
        <v>-2154.4348088710317</v>
      </c>
      <c r="G262" t="e">
        <f xml:space="preserve"> ( (($C$259+G261-4)^2)^(1/3) - (($C$259-4)^2)^(1/3) ) / G261</f>
        <v>#DIV/0!</v>
      </c>
      <c r="H262">
        <f xml:space="preserve"> ( (($C$259+H261-4)^2)^(1/3) - (($C$259-4)^2)^(1/3) ) / H261</f>
        <v>2154.4348088710317</v>
      </c>
      <c r="I262">
        <f xml:space="preserve"> ( (($C$259+I261-4)^2)^(1/3) - (($C$259-4)^2)^(1/3) ) / I261</f>
        <v>1000.0000551602481</v>
      </c>
      <c r="J262">
        <f t="shared" ref="J262" si="61" xml:space="preserve"> ( (($C$259+J261-4)^2)^(1/3) - (($C$259-4)^2)^(1/3) ) / J261</f>
        <v>100.00000000931868</v>
      </c>
      <c r="K262">
        <f t="shared" ref="K262" si="62" xml:space="preserve"> ( (($C$259+K261-4)^2)^(1/3) - (($C$259-4)^2)^(1/3) ) / K261</f>
        <v>10.000000000002235</v>
      </c>
    </row>
    <row r="264" spans="2:11" ht="15" customHeight="1">
      <c r="B264" s="25" t="s">
        <v>89</v>
      </c>
      <c r="C264" s="25"/>
      <c r="D264" s="25"/>
      <c r="E264" s="25"/>
      <c r="F264" s="25"/>
      <c r="G264" s="25"/>
      <c r="H264" s="25"/>
      <c r="I264" s="25"/>
      <c r="J264" s="25"/>
    </row>
    <row r="265" spans="2:11">
      <c r="B265" s="25"/>
      <c r="C265" s="25"/>
      <c r="D265" s="25"/>
      <c r="E265" s="25"/>
      <c r="F265" s="25"/>
      <c r="G265" s="25"/>
      <c r="H265" s="25"/>
      <c r="I265" s="25"/>
      <c r="J265" s="25"/>
    </row>
    <row r="266" spans="2:11">
      <c r="B266" s="25"/>
      <c r="C266" s="25"/>
      <c r="D266" s="25"/>
      <c r="E266" s="25"/>
      <c r="F266" s="25"/>
      <c r="G266" s="25"/>
      <c r="H266" s="25"/>
      <c r="I266" s="25"/>
      <c r="J266" s="25"/>
    </row>
  </sheetData>
  <mergeCells count="11">
    <mergeCell ref="B264:J266"/>
    <mergeCell ref="B227:D227"/>
    <mergeCell ref="B236:D236"/>
    <mergeCell ref="B245:C245"/>
    <mergeCell ref="B253:C253"/>
    <mergeCell ref="B255:H257"/>
    <mergeCell ref="A1:E1"/>
    <mergeCell ref="B11:H12"/>
    <mergeCell ref="B74:I77"/>
    <mergeCell ref="L97:R99"/>
    <mergeCell ref="B219:G219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Appalachian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Name</cp:lastModifiedBy>
  <dcterms:created xsi:type="dcterms:W3CDTF">2015-07-14T11:20:00Z</dcterms:created>
  <dcterms:modified xsi:type="dcterms:W3CDTF">2015-07-14T21:31:58Z</dcterms:modified>
</cp:coreProperties>
</file>