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F10S11\Desktop\"/>
    </mc:Choice>
  </mc:AlternateContent>
  <bookViews>
    <workbookView xWindow="0" yWindow="0" windowWidth="12000" windowHeight="5235"/>
  </bookViews>
  <sheets>
    <sheet name="Quiz #2 + Supply, Deman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D116" i="1"/>
  <c r="C116" i="1"/>
  <c r="B116" i="1"/>
  <c r="E115" i="1"/>
  <c r="E117" i="1" s="1"/>
  <c r="D115" i="1"/>
  <c r="C115" i="1"/>
  <c r="B115" i="1"/>
  <c r="C111" i="1"/>
  <c r="D111" i="1"/>
  <c r="E111" i="1"/>
  <c r="B111" i="1"/>
  <c r="C110" i="1"/>
  <c r="D110" i="1"/>
  <c r="E110" i="1"/>
  <c r="B110" i="1"/>
  <c r="C92" i="1"/>
  <c r="C91" i="1"/>
  <c r="C84" i="1"/>
  <c r="C83" i="1"/>
  <c r="C76" i="1"/>
  <c r="C75" i="1"/>
  <c r="C66" i="1"/>
  <c r="C65" i="1"/>
  <c r="D59" i="1"/>
  <c r="E59" i="1"/>
  <c r="F59" i="1"/>
  <c r="D60" i="1"/>
  <c r="E60" i="1"/>
  <c r="F60" i="1"/>
  <c r="C60" i="1"/>
  <c r="C59" i="1"/>
  <c r="C93" i="1" l="1"/>
  <c r="B23" i="1"/>
  <c r="B17" i="1"/>
  <c r="D12" i="1"/>
  <c r="C10" i="1"/>
  <c r="C9" i="1"/>
</calcChain>
</file>

<file path=xl/sharedStrings.xml><?xml version="1.0" encoding="utf-8"?>
<sst xmlns="http://schemas.openxmlformats.org/spreadsheetml/2006/main" count="76" uniqueCount="57">
  <si>
    <t>Quiz #2 Answer Key</t>
  </si>
  <si>
    <t xml:space="preserve">#1 </t>
  </si>
  <si>
    <t>Cindy and Steve just bought a  $250,000 house. They paid 20% down and got a 30 year mortgage with a 3.25% (compounded monthly) interest rate. Find their monthly payment.</t>
  </si>
  <si>
    <t>Down pmt:</t>
  </si>
  <si>
    <t>Loan amt:</t>
  </si>
  <si>
    <t>Monthly payment:</t>
  </si>
  <si>
    <t>#2</t>
  </si>
  <si>
    <t>Sven invests $25,000 each quarter into an investment earning 9% compounded quarterly. How much will he have saved at the end of 7 years?</t>
  </si>
  <si>
    <t>#3</t>
  </si>
  <si>
    <t>Brittany has a $488.26 monthly car payment on her $20,000 car loan. If she is being charged 8% compounded monthly, how long will it take her to pay off her vehicle?</t>
  </si>
  <si>
    <t xml:space="preserve">   =PMT(3.25%/12,30*12,-200000)</t>
  </si>
  <si>
    <t xml:space="preserve">   =FV(9%/4,7*4,-25000)</t>
  </si>
  <si>
    <t xml:space="preserve">   =NPER(8%/12,488.26,-20000)</t>
  </si>
  <si>
    <t>48 months = 4 years</t>
  </si>
  <si>
    <t>Lines in Excel…</t>
  </si>
  <si>
    <t xml:space="preserve">x = </t>
  </si>
  <si>
    <t xml:space="preserve">y = </t>
  </si>
  <si>
    <t>Example:</t>
  </si>
  <si>
    <t>We have the following supply and demand data…</t>
  </si>
  <si>
    <t xml:space="preserve">quantity = </t>
  </si>
  <si>
    <t xml:space="preserve">demand price = </t>
  </si>
  <si>
    <t xml:space="preserve">supply price = </t>
  </si>
  <si>
    <t xml:space="preserve">d = </t>
  </si>
  <si>
    <t xml:space="preserve">s = </t>
  </si>
  <si>
    <t xml:space="preserve">q = </t>
  </si>
  <si>
    <t>Let's use these models to make a prediction for when the quantity q = 30</t>
  </si>
  <si>
    <t xml:space="preserve">If I want to sell 30 items, I should set my price at $1,781.34 per item. </t>
  </si>
  <si>
    <t>I can expect to be able to purchase 30 items at an average price of $1,624.99 per item.</t>
  </si>
  <si>
    <t>How many items should I expect to sell if I charge $1825.00 per item?</t>
  </si>
  <si>
    <t>[ d = $1825.00 means q = ??? ]</t>
  </si>
  <si>
    <t>I should expect to sell about 29 items.</t>
  </si>
  <si>
    <t>&lt;--- Goalseek this cell to be $1,825.00</t>
  </si>
  <si>
    <t>How many items can I obtain if I'm only willing to pay an average of $900 per item?</t>
  </si>
  <si>
    <t>&lt;--- Goalseek this cell to be $900</t>
  </si>
  <si>
    <t xml:space="preserve">Since q = -4.8 &lt; 0, the answer is: I can't obtain any items for $900 (a piece). </t>
  </si>
  <si>
    <t>Find the market equilibrium</t>
  </si>
  <si>
    <t>d - s =</t>
  </si>
  <si>
    <t>Our market equilibrium is (qE, pE) = (32.309, 1673.10)</t>
  </si>
  <si>
    <t>d-pred =</t>
  </si>
  <si>
    <t>s-pred =</t>
  </si>
  <si>
    <t>q =</t>
  </si>
  <si>
    <t>&lt;--- Goalseek the difference to be 0.</t>
  </si>
  <si>
    <t>Examples from 07-08-2016: Quiz #2 Answer Key + Supply, Demand, Market Equilibrium</t>
  </si>
  <si>
    <t>Lines by hand (did examples on the board)</t>
  </si>
  <si>
    <t>[add a linear trendline - nothing new here.]</t>
  </si>
  <si>
    <t>Predictions</t>
  </si>
  <si>
    <t>[Keep a few decimal places.]</t>
  </si>
  <si>
    <t>Predicted values…</t>
  </si>
  <si>
    <t>So if q = 50, d = $4.07 and s = $4.33</t>
  </si>
  <si>
    <t>This means that if we set our price at $4.07 per item, we should expect to sell 50 items. Also, if we wish to obtain 50 items (to sell), we should expect to pay an average of $4.33 per item.</t>
  </si>
  <si>
    <t>If we set our price at $3, how many items should we expect to sell?</t>
  </si>
  <si>
    <t>Goalseeking demand to be 3 yields q = 100.796209.</t>
  </si>
  <si>
    <t>This means that we should expect to sell about 101 items if we set a price of $3.</t>
  </si>
  <si>
    <t>If we are only willing to pay an average of $4.25 per item, how many items can we obtain?</t>
  </si>
  <si>
    <t>Goalseeking supply to be 4.25 yields q = 47.54655.</t>
  </si>
  <si>
    <t>This means that we should be able to obtain about 48 items when paying an average of $4.25 per item.</t>
  </si>
  <si>
    <t>The market equilibrium is  (qE, pE) = (45.222, $4.17).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</si>
</sst>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8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8" fontId="0" fillId="2" borderId="0" xfId="0" applyNumberFormat="1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#2 + Supply, Demand'!$A$33</c:f>
              <c:strCache>
                <c:ptCount val="1"/>
                <c:pt idx="0">
                  <c:v>y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2428582296778121"/>
                  <c:y val="-0.360109746310163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#2 + Supply, Demand'!$B$32:$C$32</c:f>
              <c:numCache>
                <c:formatCode>General</c:formatCode>
                <c:ptCount val="2"/>
                <c:pt idx="0">
                  <c:v>-1</c:v>
                </c:pt>
                <c:pt idx="1">
                  <c:v>5</c:v>
                </c:pt>
              </c:numCache>
            </c:numRef>
          </c:xVal>
          <c:yVal>
            <c:numRef>
              <c:f>'Quiz #2 + Supply, Demand'!$B$33:$C$33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354960"/>
        <c:axId val="301355744"/>
      </c:scatterChart>
      <c:valAx>
        <c:axId val="30135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55744"/>
        <c:crosses val="autoZero"/>
        <c:crossBetween val="midCat"/>
      </c:valAx>
      <c:valAx>
        <c:axId val="3013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354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#2 + Supply, Demand'!$B$44</c:f>
              <c:strCache>
                <c:ptCount val="1"/>
                <c:pt idx="0">
                  <c:v>demand price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9767039989566526E-3"/>
                  <c:y val="-0.154286617637217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#2 + Supply, Demand'!$C$43:$F$43</c:f>
              <c:numCache>
                <c:formatCode>General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12</c:v>
                </c:pt>
                <c:pt idx="3">
                  <c:v>48</c:v>
                </c:pt>
              </c:numCache>
            </c:numRef>
          </c:xVal>
          <c:yVal>
            <c:numRef>
              <c:f>'Quiz #2 + Supply, Demand'!$C$44:$F$44</c:f>
              <c:numCache>
                <c:formatCode>"$"#,##0_);[Red]\("$"#,##0\)</c:formatCode>
                <c:ptCount val="4"/>
                <c:pt idx="0">
                  <c:v>3000</c:v>
                </c:pt>
                <c:pt idx="1">
                  <c:v>1500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'Quiz #2 + Supply, Demand'!$B$45</c:f>
              <c:strCache>
                <c:ptCount val="1"/>
                <c:pt idx="0">
                  <c:v>supply price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4853686767414943E-2"/>
                  <c:y val="9.76184218310685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#2 + Supply, Demand'!$C$43:$F$43</c:f>
              <c:numCache>
                <c:formatCode>General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12</c:v>
                </c:pt>
                <c:pt idx="3">
                  <c:v>48</c:v>
                </c:pt>
              </c:numCache>
            </c:numRef>
          </c:xVal>
          <c:yVal>
            <c:numRef>
              <c:f>'Quiz #2 + Supply, Demand'!$C$45:$F$45</c:f>
              <c:numCache>
                <c:formatCode>General</c:formatCode>
                <c:ptCount val="4"/>
                <c:pt idx="2" formatCode="&quot;$&quot;#,##0_);[Red]\(&quot;$&quot;#,##0\)">
                  <c:v>1250</c:v>
                </c:pt>
                <c:pt idx="3" formatCode="&quot;$&quot;#,##0_);[Red]\(&quot;$&quot;#,##0\)">
                  <c:v>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40600"/>
        <c:axId val="308339424"/>
      </c:scatterChart>
      <c:valAx>
        <c:axId val="30834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39424"/>
        <c:crosses val="autoZero"/>
        <c:crossBetween val="midCat"/>
      </c:valAx>
      <c:valAx>
        <c:axId val="3083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40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'Quiz #2 + Supply, Demand'!$A$101</c:f>
              <c:strCache>
                <c:ptCount val="1"/>
                <c:pt idx="0">
                  <c:v>d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2466407608139891"/>
                  <c:y val="-0.23254928441633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#2 + Supply, Demand'!$B$100:$E$100</c:f>
              <c:numCache>
                <c:formatCode>General</c:formatCode>
                <c:ptCount val="4"/>
                <c:pt idx="0">
                  <c:v>6</c:v>
                </c:pt>
                <c:pt idx="1">
                  <c:v>77</c:v>
                </c:pt>
                <c:pt idx="2">
                  <c:v>10</c:v>
                </c:pt>
                <c:pt idx="3">
                  <c:v>100</c:v>
                </c:pt>
              </c:numCache>
            </c:numRef>
          </c:xVal>
          <c:yVal>
            <c:numRef>
              <c:f>'Quiz #2 + Supply, Demand'!$B$101:$E$101</c:f>
              <c:numCache>
                <c:formatCode>"$"#,##0.00_);[Red]\("$"#,##0.00\)</c:formatCode>
                <c:ptCount val="4"/>
                <c:pt idx="0" formatCode="&quot;$&quot;#,##0_);[Red]\(&quot;$&quot;#,##0\)">
                  <c:v>5</c:v>
                </c:pt>
                <c:pt idx="1">
                  <c:v>3.5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'Quiz #2 + Supply, Demand'!$A$102</c:f>
              <c:strCache>
                <c:ptCount val="1"/>
                <c:pt idx="0">
                  <c:v>s =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7423219824794628"/>
                  <c:y val="-4.573907255849333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'Quiz #2 + Supply, Demand'!$B$100:$E$100</c:f>
              <c:numCache>
                <c:formatCode>General</c:formatCode>
                <c:ptCount val="4"/>
                <c:pt idx="0">
                  <c:v>6</c:v>
                </c:pt>
                <c:pt idx="1">
                  <c:v>77</c:v>
                </c:pt>
                <c:pt idx="2">
                  <c:v>10</c:v>
                </c:pt>
                <c:pt idx="3">
                  <c:v>100</c:v>
                </c:pt>
              </c:numCache>
            </c:numRef>
          </c:xVal>
          <c:yVal>
            <c:numRef>
              <c:f>'Quiz #2 + Supply, Demand'!$B$102:$E$102</c:f>
              <c:numCache>
                <c:formatCode>General</c:formatCode>
                <c:ptCount val="4"/>
                <c:pt idx="2" formatCode="&quot;$&quot;#,##0_);[Red]\(&quot;$&quot;#,##0\)">
                  <c:v>3</c:v>
                </c:pt>
                <c:pt idx="3" formatCode="&quot;$&quot;#,##0_);[Red]\(&quot;$&quot;#,##0\)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857376"/>
        <c:axId val="312903512"/>
      </c:scatterChart>
      <c:valAx>
        <c:axId val="30885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903512"/>
        <c:crosses val="autoZero"/>
        <c:crossBetween val="midCat"/>
      </c:valAx>
      <c:valAx>
        <c:axId val="31290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857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28</xdr:row>
      <xdr:rowOff>104775</xdr:rowOff>
    </xdr:from>
    <xdr:to>
      <xdr:col>9</xdr:col>
      <xdr:colOff>123825</xdr:colOff>
      <xdr:row>38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45</xdr:row>
      <xdr:rowOff>114300</xdr:rowOff>
    </xdr:from>
    <xdr:to>
      <xdr:col>5</xdr:col>
      <xdr:colOff>447675</xdr:colOff>
      <xdr:row>56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228600</xdr:colOff>
      <xdr:row>96</xdr:row>
      <xdr:rowOff>85725</xdr:rowOff>
    </xdr:from>
    <xdr:to>
      <xdr:col>10</xdr:col>
      <xdr:colOff>114300</xdr:colOff>
      <xdr:row>108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workbookViewId="0">
      <selection sqref="A1:K1"/>
    </sheetView>
  </sheetViews>
  <sheetFormatPr defaultRowHeight="15" x14ac:dyDescent="0.25"/>
  <cols>
    <col min="1" max="1" width="11.42578125" customWidth="1"/>
    <col min="2" max="2" width="11.85546875" bestFit="1" customWidth="1"/>
    <col min="3" max="3" width="11.140625" bestFit="1" customWidth="1"/>
  </cols>
  <sheetData>
    <row r="1" spans="1:11" ht="18.75" x14ac:dyDescent="0.3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ht="21" x14ac:dyDescent="0.35">
      <c r="A3" s="13" t="s">
        <v>0</v>
      </c>
      <c r="B3" s="13"/>
      <c r="C3" s="13"/>
    </row>
    <row r="5" spans="1:11" ht="18.75" x14ac:dyDescent="0.3">
      <c r="A5" s="14" t="s">
        <v>1</v>
      </c>
      <c r="B5" s="1" t="s">
        <v>2</v>
      </c>
      <c r="C5" s="1"/>
      <c r="D5" s="1"/>
      <c r="E5" s="1"/>
      <c r="F5" s="1"/>
      <c r="G5" s="1"/>
      <c r="H5" s="1"/>
    </row>
    <row r="6" spans="1:11" x14ac:dyDescent="0.25">
      <c r="B6" s="1"/>
      <c r="C6" s="1"/>
      <c r="D6" s="1"/>
      <c r="E6" s="1"/>
      <c r="F6" s="1"/>
      <c r="G6" s="1"/>
      <c r="H6" s="1"/>
    </row>
    <row r="7" spans="1:11" x14ac:dyDescent="0.25">
      <c r="B7" s="1"/>
      <c r="C7" s="1"/>
      <c r="D7" s="1"/>
      <c r="E7" s="1"/>
      <c r="F7" s="1"/>
      <c r="G7" s="1"/>
      <c r="H7" s="1"/>
    </row>
    <row r="9" spans="1:11" x14ac:dyDescent="0.25">
      <c r="B9" t="s">
        <v>3</v>
      </c>
      <c r="C9" s="3">
        <f>250000*20%</f>
        <v>50000</v>
      </c>
    </row>
    <row r="10" spans="1:11" x14ac:dyDescent="0.25">
      <c r="B10" t="s">
        <v>4</v>
      </c>
      <c r="C10" s="3">
        <f>250000*80%</f>
        <v>200000</v>
      </c>
    </row>
    <row r="12" spans="1:11" x14ac:dyDescent="0.25">
      <c r="B12" t="s">
        <v>5</v>
      </c>
      <c r="D12" s="15">
        <f>PMT(3.25%/12,30*12,-200000)</f>
        <v>870.41263814476122</v>
      </c>
      <c r="E12" s="2" t="s">
        <v>10</v>
      </c>
    </row>
    <row r="14" spans="1:11" ht="18.75" x14ac:dyDescent="0.3">
      <c r="A14" s="14" t="s">
        <v>6</v>
      </c>
      <c r="B14" s="1" t="s">
        <v>7</v>
      </c>
      <c r="C14" s="1"/>
      <c r="D14" s="1"/>
      <c r="E14" s="1"/>
      <c r="F14" s="1"/>
      <c r="G14" s="1"/>
      <c r="H14" s="1"/>
    </row>
    <row r="15" spans="1:11" x14ac:dyDescent="0.25">
      <c r="B15" s="1"/>
      <c r="C15" s="1"/>
      <c r="D15" s="1"/>
      <c r="E15" s="1"/>
      <c r="F15" s="1"/>
      <c r="G15" s="1"/>
      <c r="H15" s="1"/>
    </row>
    <row r="17" spans="1:8" x14ac:dyDescent="0.25">
      <c r="B17" s="15">
        <f>FV(9%/4,7*4,-25000)</f>
        <v>960605.54451865668</v>
      </c>
      <c r="C17" s="2" t="s">
        <v>11</v>
      </c>
    </row>
    <row r="18" spans="1:8" ht="15" customHeight="1" x14ac:dyDescent="0.25"/>
    <row r="19" spans="1:8" ht="18" customHeight="1" x14ac:dyDescent="0.3">
      <c r="A19" s="14" t="s">
        <v>8</v>
      </c>
      <c r="B19" s="1" t="s">
        <v>9</v>
      </c>
      <c r="C19" s="1"/>
      <c r="D19" s="1"/>
      <c r="E19" s="1"/>
      <c r="F19" s="1"/>
      <c r="G19" s="1"/>
      <c r="H19" s="1"/>
    </row>
    <row r="20" spans="1:8" ht="15" customHeight="1" x14ac:dyDescent="0.25">
      <c r="B20" s="1"/>
      <c r="C20" s="1"/>
      <c r="D20" s="1"/>
      <c r="E20" s="1"/>
      <c r="F20" s="1"/>
      <c r="G20" s="1"/>
      <c r="H20" s="1"/>
    </row>
    <row r="21" spans="1:8" x14ac:dyDescent="0.25">
      <c r="B21" s="1"/>
      <c r="C21" s="1"/>
      <c r="D21" s="1"/>
      <c r="E21" s="1"/>
      <c r="F21" s="1"/>
      <c r="G21" s="1"/>
      <c r="H21" s="1"/>
    </row>
    <row r="23" spans="1:8" x14ac:dyDescent="0.25">
      <c r="B23">
        <f>NPER(8%/12,488.26,-20000)</f>
        <v>47.999820152468672</v>
      </c>
      <c r="C23" t="s">
        <v>12</v>
      </c>
    </row>
    <row r="25" spans="1:8" x14ac:dyDescent="0.25">
      <c r="B25" s="16" t="s">
        <v>13</v>
      </c>
      <c r="C25" s="16"/>
    </row>
    <row r="28" spans="1:8" x14ac:dyDescent="0.25">
      <c r="A28" s="12" t="s">
        <v>43</v>
      </c>
    </row>
    <row r="30" spans="1:8" x14ac:dyDescent="0.25">
      <c r="A30" s="12" t="s">
        <v>14</v>
      </c>
    </row>
    <row r="32" spans="1:8" x14ac:dyDescent="0.25">
      <c r="A32" t="s">
        <v>15</v>
      </c>
      <c r="B32">
        <v>-1</v>
      </c>
      <c r="C32">
        <v>5</v>
      </c>
    </row>
    <row r="33" spans="1:6" x14ac:dyDescent="0.25">
      <c r="A33" t="s">
        <v>16</v>
      </c>
      <c r="B33">
        <v>3</v>
      </c>
      <c r="C33">
        <v>0</v>
      </c>
    </row>
    <row r="34" spans="1:6" x14ac:dyDescent="0.25">
      <c r="B34" t="s">
        <v>44</v>
      </c>
    </row>
    <row r="41" spans="1:6" x14ac:dyDescent="0.25">
      <c r="A41" s="12" t="s">
        <v>17</v>
      </c>
      <c r="B41" t="s">
        <v>18</v>
      </c>
    </row>
    <row r="43" spans="1:6" x14ac:dyDescent="0.25">
      <c r="B43" s="4" t="s">
        <v>19</v>
      </c>
      <c r="C43">
        <v>4</v>
      </c>
      <c r="D43">
        <v>36</v>
      </c>
      <c r="E43">
        <v>12</v>
      </c>
      <c r="F43">
        <v>48</v>
      </c>
    </row>
    <row r="44" spans="1:6" x14ac:dyDescent="0.25">
      <c r="B44" s="4" t="s">
        <v>20</v>
      </c>
      <c r="C44" s="5">
        <v>3000</v>
      </c>
      <c r="D44" s="5">
        <v>1500</v>
      </c>
    </row>
    <row r="45" spans="1:6" x14ac:dyDescent="0.25">
      <c r="B45" s="4" t="s">
        <v>21</v>
      </c>
      <c r="E45" s="5">
        <v>1250</v>
      </c>
      <c r="F45" s="5">
        <v>2000</v>
      </c>
    </row>
    <row r="58" spans="1:6" x14ac:dyDescent="0.25">
      <c r="A58" s="7" t="s">
        <v>45</v>
      </c>
      <c r="B58" s="4" t="s">
        <v>24</v>
      </c>
      <c r="C58">
        <v>4</v>
      </c>
      <c r="D58">
        <v>36</v>
      </c>
      <c r="E58">
        <v>12</v>
      </c>
      <c r="F58">
        <v>48</v>
      </c>
    </row>
    <row r="59" spans="1:6" x14ac:dyDescent="0.25">
      <c r="B59" s="4" t="s">
        <v>22</v>
      </c>
      <c r="C59" s="3">
        <f>-46.872*C58+3187.5</f>
        <v>3000.0120000000002</v>
      </c>
      <c r="D59" s="3">
        <f t="shared" ref="D59:F59" si="0">-46.872*D58+3187.5</f>
        <v>1500.1079999999999</v>
      </c>
      <c r="E59" s="3">
        <f t="shared" si="0"/>
        <v>2625.0360000000001</v>
      </c>
      <c r="F59" s="3">
        <f t="shared" si="0"/>
        <v>937.64400000000023</v>
      </c>
    </row>
    <row r="60" spans="1:6" x14ac:dyDescent="0.25">
      <c r="B60" s="4" t="s">
        <v>23</v>
      </c>
      <c r="C60" s="3">
        <f>20.833*C58+1000</f>
        <v>1083.3319999999999</v>
      </c>
      <c r="D60" s="3">
        <f t="shared" ref="D60:F60" si="1">20.833*D58+1000</f>
        <v>1749.9879999999998</v>
      </c>
      <c r="E60" s="3">
        <f t="shared" si="1"/>
        <v>1249.9960000000001</v>
      </c>
      <c r="F60" s="3">
        <f t="shared" si="1"/>
        <v>1999.9839999999999</v>
      </c>
    </row>
    <row r="62" spans="1:6" x14ac:dyDescent="0.25">
      <c r="B62" s="17" t="s">
        <v>25</v>
      </c>
    </row>
    <row r="63" spans="1:6" x14ac:dyDescent="0.25">
      <c r="B63" s="4"/>
    </row>
    <row r="64" spans="1:6" x14ac:dyDescent="0.25">
      <c r="B64" s="4" t="s">
        <v>24</v>
      </c>
      <c r="C64">
        <v>30</v>
      </c>
      <c r="D64" s="3"/>
      <c r="E64" s="3"/>
    </row>
    <row r="65" spans="2:5" x14ac:dyDescent="0.25">
      <c r="B65" s="4" t="s">
        <v>22</v>
      </c>
      <c r="C65" s="3">
        <f>-46.872*C64+3187.5</f>
        <v>1781.34</v>
      </c>
      <c r="D65" s="3"/>
      <c r="E65" s="3"/>
    </row>
    <row r="66" spans="2:5" x14ac:dyDescent="0.25">
      <c r="B66" s="4" t="s">
        <v>23</v>
      </c>
      <c r="C66" s="3">
        <f>20.833*C64+1000</f>
        <v>1624.99</v>
      </c>
    </row>
    <row r="68" spans="2:5" x14ac:dyDescent="0.25">
      <c r="B68" s="6" t="s">
        <v>26</v>
      </c>
    </row>
    <row r="69" spans="2:5" x14ac:dyDescent="0.25">
      <c r="B69" s="6" t="s">
        <v>27</v>
      </c>
    </row>
    <row r="71" spans="2:5" x14ac:dyDescent="0.25">
      <c r="B71" s="7" t="s">
        <v>28</v>
      </c>
    </row>
    <row r="72" spans="2:5" x14ac:dyDescent="0.25">
      <c r="B72" s="7" t="s">
        <v>29</v>
      </c>
    </row>
    <row r="74" spans="2:5" x14ac:dyDescent="0.25">
      <c r="B74" s="4" t="s">
        <v>24</v>
      </c>
      <c r="C74">
        <v>29.068527052398032</v>
      </c>
    </row>
    <row r="75" spans="2:5" x14ac:dyDescent="0.25">
      <c r="B75" s="4" t="s">
        <v>22</v>
      </c>
      <c r="C75" s="3">
        <f>-46.872*C74+3187.5</f>
        <v>1824.9999999999995</v>
      </c>
      <c r="D75" s="7" t="s">
        <v>31</v>
      </c>
    </row>
    <row r="76" spans="2:5" x14ac:dyDescent="0.25">
      <c r="B76" s="4" t="s">
        <v>23</v>
      </c>
      <c r="C76" s="3">
        <f>20.833*C74+1000</f>
        <v>1605.5846240826081</v>
      </c>
    </row>
    <row r="78" spans="2:5" x14ac:dyDescent="0.25">
      <c r="B78" s="6" t="s">
        <v>30</v>
      </c>
    </row>
    <row r="80" spans="2:5" x14ac:dyDescent="0.25">
      <c r="B80" s="7" t="s">
        <v>32</v>
      </c>
    </row>
    <row r="82" spans="2:4" x14ac:dyDescent="0.25">
      <c r="B82" s="4" t="s">
        <v>24</v>
      </c>
      <c r="C82">
        <v>-4.8000768012288155</v>
      </c>
    </row>
    <row r="83" spans="2:4" x14ac:dyDescent="0.25">
      <c r="B83" s="4" t="s">
        <v>22</v>
      </c>
      <c r="C83" s="3">
        <f>-46.872*C82+3187.5</f>
        <v>3412.4891998271969</v>
      </c>
    </row>
    <row r="84" spans="2:4" x14ac:dyDescent="0.25">
      <c r="B84" s="4" t="s">
        <v>23</v>
      </c>
      <c r="C84" s="3">
        <f>20.833*C82+1000</f>
        <v>900.00000000000011</v>
      </c>
      <c r="D84" s="7" t="s">
        <v>33</v>
      </c>
    </row>
    <row r="86" spans="2:4" x14ac:dyDescent="0.25">
      <c r="B86" s="6" t="s">
        <v>34</v>
      </c>
    </row>
    <row r="88" spans="2:4" x14ac:dyDescent="0.25">
      <c r="B88" s="7" t="s">
        <v>35</v>
      </c>
    </row>
    <row r="90" spans="2:4" x14ac:dyDescent="0.25">
      <c r="B90" s="4" t="s">
        <v>24</v>
      </c>
      <c r="C90">
        <v>32.30928291854368</v>
      </c>
    </row>
    <row r="91" spans="2:4" x14ac:dyDescent="0.25">
      <c r="B91" s="4" t="s">
        <v>22</v>
      </c>
      <c r="C91" s="3">
        <f>-46.872*C90+3187.5</f>
        <v>1673.0992910420207</v>
      </c>
    </row>
    <row r="92" spans="2:4" x14ac:dyDescent="0.25">
      <c r="B92" s="4" t="s">
        <v>23</v>
      </c>
      <c r="C92" s="3">
        <f>20.833*C90+1000</f>
        <v>1673.0992910420205</v>
      </c>
    </row>
    <row r="93" spans="2:4" x14ac:dyDescent="0.25">
      <c r="B93" s="4" t="s">
        <v>36</v>
      </c>
      <c r="C93" s="3">
        <f>C91-C92</f>
        <v>0</v>
      </c>
    </row>
    <row r="95" spans="2:4" x14ac:dyDescent="0.25">
      <c r="B95" s="6" t="s">
        <v>37</v>
      </c>
    </row>
    <row r="96" spans="2:4" x14ac:dyDescent="0.25">
      <c r="B96" s="17" t="s">
        <v>46</v>
      </c>
    </row>
    <row r="98" spans="1:5" x14ac:dyDescent="0.25">
      <c r="A98" s="12" t="s">
        <v>17</v>
      </c>
    </row>
    <row r="100" spans="1:5" x14ac:dyDescent="0.25">
      <c r="A100" t="s">
        <v>24</v>
      </c>
      <c r="B100">
        <v>6</v>
      </c>
      <c r="C100">
        <v>77</v>
      </c>
      <c r="D100">
        <v>10</v>
      </c>
      <c r="E100">
        <v>100</v>
      </c>
    </row>
    <row r="101" spans="1:5" x14ac:dyDescent="0.25">
      <c r="A101" t="s">
        <v>22</v>
      </c>
      <c r="B101" s="5">
        <v>5</v>
      </c>
      <c r="C101" s="2">
        <v>3.5</v>
      </c>
    </row>
    <row r="102" spans="1:5" x14ac:dyDescent="0.25">
      <c r="A102" t="s">
        <v>23</v>
      </c>
      <c r="D102" s="5">
        <v>3</v>
      </c>
      <c r="E102" s="5">
        <v>6</v>
      </c>
    </row>
    <row r="107" spans="1:5" x14ac:dyDescent="0.25">
      <c r="A107" s="7" t="s">
        <v>47</v>
      </c>
    </row>
    <row r="109" spans="1:5" x14ac:dyDescent="0.25">
      <c r="A109" s="4" t="s">
        <v>40</v>
      </c>
      <c r="B109" s="8">
        <v>6</v>
      </c>
      <c r="C109" s="8">
        <v>77</v>
      </c>
      <c r="D109" s="8">
        <v>10</v>
      </c>
      <c r="E109" s="8">
        <v>100</v>
      </c>
    </row>
    <row r="110" spans="1:5" x14ac:dyDescent="0.25">
      <c r="A110" s="4" t="s">
        <v>38</v>
      </c>
      <c r="B110" s="9">
        <f xml:space="preserve"> -0.0211*B109 + 5.1268</f>
        <v>5.0002000000000004</v>
      </c>
      <c r="C110" s="9">
        <f t="shared" ref="C110:E110" si="2" xml:space="preserve"> -0.0211*C109 + 5.1268</f>
        <v>3.5021000000000004</v>
      </c>
      <c r="D110" s="9">
        <f t="shared" si="2"/>
        <v>4.9157999999999999</v>
      </c>
      <c r="E110" s="9">
        <f t="shared" si="2"/>
        <v>3.0168000000000004</v>
      </c>
    </row>
    <row r="111" spans="1:5" x14ac:dyDescent="0.25">
      <c r="A111" s="4" t="s">
        <v>39</v>
      </c>
      <c r="B111" s="9">
        <f xml:space="preserve"> 0.0333*B109 + 2.6667</f>
        <v>2.8665000000000003</v>
      </c>
      <c r="C111" s="9">
        <f t="shared" ref="C111:E111" si="3" xml:space="preserve"> 0.0333*C109 + 2.6667</f>
        <v>5.2308000000000003</v>
      </c>
      <c r="D111" s="9">
        <f t="shared" si="3"/>
        <v>2.9997000000000003</v>
      </c>
      <c r="E111" s="9">
        <f t="shared" si="3"/>
        <v>5.9967000000000006</v>
      </c>
    </row>
    <row r="114" spans="1:7" x14ac:dyDescent="0.25">
      <c r="A114" s="4" t="s">
        <v>40</v>
      </c>
      <c r="B114" s="8">
        <v>50</v>
      </c>
      <c r="C114" s="8">
        <v>100.79620853080567</v>
      </c>
      <c r="D114" s="8">
        <v>47.546546546546544</v>
      </c>
      <c r="E114" s="8">
        <v>45.222426470588239</v>
      </c>
    </row>
    <row r="115" spans="1:7" x14ac:dyDescent="0.25">
      <c r="A115" s="4" t="s">
        <v>38</v>
      </c>
      <c r="B115" s="9">
        <f xml:space="preserve"> -0.0211*B114 + 5.1268</f>
        <v>4.0718000000000005</v>
      </c>
      <c r="C115" s="9">
        <f t="shared" ref="C115" si="4" xml:space="preserve"> -0.0211*C114 + 5.1268</f>
        <v>3.0000000000000004</v>
      </c>
      <c r="D115" s="9">
        <f t="shared" ref="D115" si="5" xml:space="preserve"> -0.0211*D114 + 5.1268</f>
        <v>4.1235678678678678</v>
      </c>
      <c r="E115" s="9">
        <f t="shared" ref="E115" si="6" xml:space="preserve"> -0.0211*E114 + 5.1268</f>
        <v>4.1726068014705886</v>
      </c>
    </row>
    <row r="116" spans="1:7" x14ac:dyDescent="0.25">
      <c r="A116" s="4" t="s">
        <v>39</v>
      </c>
      <c r="B116" s="9">
        <f xml:space="preserve"> 0.0333*B114 + 2.6667</f>
        <v>4.3317000000000005</v>
      </c>
      <c r="C116" s="9">
        <f t="shared" ref="C116:E116" si="7" xml:space="preserve"> 0.0333*C114 + 2.6667</f>
        <v>6.0232137440758287</v>
      </c>
      <c r="D116" s="9">
        <f t="shared" si="7"/>
        <v>4.25</v>
      </c>
      <c r="E116" s="9">
        <f t="shared" si="7"/>
        <v>4.1726068014705886</v>
      </c>
    </row>
    <row r="117" spans="1:7" x14ac:dyDescent="0.25">
      <c r="E117" s="10">
        <f>E115-E116</f>
        <v>0</v>
      </c>
      <c r="F117" t="s">
        <v>41</v>
      </c>
    </row>
    <row r="119" spans="1:7" x14ac:dyDescent="0.25">
      <c r="B119" t="s">
        <v>48</v>
      </c>
    </row>
    <row r="121" spans="1:7" x14ac:dyDescent="0.25">
      <c r="B121" s="18" t="s">
        <v>49</v>
      </c>
      <c r="C121" s="18"/>
      <c r="D121" s="18"/>
      <c r="E121" s="18"/>
      <c r="F121" s="18"/>
      <c r="G121" s="18"/>
    </row>
    <row r="122" spans="1:7" x14ac:dyDescent="0.25">
      <c r="B122" s="18"/>
      <c r="C122" s="18"/>
      <c r="D122" s="18"/>
      <c r="E122" s="18"/>
      <c r="F122" s="18"/>
      <c r="G122" s="18"/>
    </row>
    <row r="123" spans="1:7" x14ac:dyDescent="0.25">
      <c r="B123" s="18"/>
      <c r="C123" s="18"/>
      <c r="D123" s="18"/>
      <c r="E123" s="18"/>
      <c r="F123" s="18"/>
      <c r="G123" s="18"/>
    </row>
    <row r="125" spans="1:7" x14ac:dyDescent="0.25">
      <c r="B125" t="s">
        <v>50</v>
      </c>
    </row>
    <row r="126" spans="1:7" x14ac:dyDescent="0.25">
      <c r="B126" s="7" t="s">
        <v>51</v>
      </c>
    </row>
    <row r="128" spans="1:7" x14ac:dyDescent="0.25">
      <c r="B128" s="7" t="s">
        <v>52</v>
      </c>
    </row>
    <row r="130" spans="2:2" x14ac:dyDescent="0.25">
      <c r="B130" s="11" t="s">
        <v>53</v>
      </c>
    </row>
    <row r="131" spans="2:2" x14ac:dyDescent="0.25">
      <c r="B131" s="7" t="s">
        <v>54</v>
      </c>
    </row>
    <row r="133" spans="2:2" x14ac:dyDescent="0.25">
      <c r="B133" s="7" t="s">
        <v>55</v>
      </c>
    </row>
    <row r="136" spans="2:2" x14ac:dyDescent="0.25">
      <c r="B136" s="7" t="s">
        <v>56</v>
      </c>
    </row>
  </sheetData>
  <mergeCells count="7">
    <mergeCell ref="B25:C25"/>
    <mergeCell ref="B121:G123"/>
    <mergeCell ref="B5:H7"/>
    <mergeCell ref="B14:H15"/>
    <mergeCell ref="B19:H21"/>
    <mergeCell ref="A1:K1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Quiz #2 + Supply, Demand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AppState User</cp:lastModifiedBy>
  <dcterms:created xsi:type="dcterms:W3CDTF">2016-07-08T14:20:57Z</dcterms:created>
  <dcterms:modified xsi:type="dcterms:W3CDTF">2016-07-08T16:23:57Z</dcterms:modified>
</cp:coreProperties>
</file>