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W7F10S11\Desktop\"/>
    </mc:Choice>
  </mc:AlternateContent>
  <bookViews>
    <workbookView xWindow="17025" yWindow="135" windowWidth="19755" windowHeight="18375" tabRatio="500"/>
  </bookViews>
  <sheets>
    <sheet name="Workshop #2 Answer Key"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320" i="1" l="1"/>
  <c r="B319" i="1"/>
  <c r="B315" i="1"/>
  <c r="B299" i="1"/>
  <c r="B301" i="1"/>
  <c r="D113" i="1"/>
  <c r="E113" i="1"/>
  <c r="F113" i="1"/>
  <c r="G113" i="1"/>
  <c r="C114" i="1"/>
  <c r="D114" i="1"/>
  <c r="E114" i="1"/>
  <c r="F114" i="1"/>
  <c r="G114" i="1"/>
  <c r="C115" i="1"/>
  <c r="D115" i="1"/>
  <c r="E115" i="1"/>
  <c r="F115" i="1"/>
  <c r="G115" i="1"/>
  <c r="C116" i="1"/>
  <c r="D116" i="1"/>
  <c r="E116" i="1"/>
  <c r="F116" i="1"/>
  <c r="G116" i="1"/>
  <c r="C117" i="1"/>
  <c r="D117" i="1"/>
  <c r="E117" i="1"/>
  <c r="F117" i="1"/>
  <c r="G117" i="1"/>
  <c r="C118" i="1"/>
  <c r="D118" i="1"/>
  <c r="E118" i="1"/>
  <c r="F118" i="1"/>
  <c r="G118" i="1"/>
  <c r="C119" i="1"/>
  <c r="D119" i="1"/>
  <c r="E119" i="1"/>
  <c r="F119" i="1"/>
  <c r="G119" i="1"/>
  <c r="C120" i="1"/>
  <c r="D120" i="1"/>
  <c r="E120" i="1"/>
  <c r="F120" i="1"/>
  <c r="G120" i="1"/>
  <c r="C121" i="1"/>
  <c r="D121" i="1"/>
  <c r="E121" i="1"/>
  <c r="F121" i="1"/>
  <c r="G121" i="1"/>
  <c r="C122" i="1"/>
  <c r="D122" i="1"/>
  <c r="E122" i="1"/>
  <c r="F122" i="1"/>
  <c r="G122" i="1"/>
  <c r="C123" i="1"/>
  <c r="D123" i="1"/>
  <c r="E123" i="1"/>
  <c r="F123" i="1"/>
  <c r="G123" i="1"/>
  <c r="C124" i="1"/>
  <c r="D124" i="1"/>
  <c r="E124" i="1"/>
  <c r="F124" i="1"/>
  <c r="G124" i="1"/>
  <c r="C125" i="1"/>
  <c r="E125" i="1"/>
  <c r="D125" i="1"/>
  <c r="F125" i="1"/>
  <c r="G125" i="1"/>
  <c r="C126" i="1"/>
  <c r="E126" i="1"/>
  <c r="D126" i="1"/>
  <c r="F126" i="1"/>
  <c r="G126" i="1"/>
  <c r="C127" i="1"/>
  <c r="E127" i="1"/>
  <c r="D127" i="1"/>
  <c r="F127" i="1"/>
  <c r="G127" i="1"/>
  <c r="C128" i="1"/>
  <c r="E128" i="1"/>
  <c r="D128" i="1"/>
  <c r="F128" i="1"/>
  <c r="G128" i="1"/>
  <c r="C129" i="1"/>
  <c r="E129" i="1"/>
  <c r="D129" i="1"/>
  <c r="F129" i="1"/>
  <c r="G129" i="1"/>
  <c r="C130" i="1"/>
  <c r="E130" i="1"/>
  <c r="D130" i="1"/>
  <c r="F130" i="1"/>
  <c r="G130" i="1"/>
  <c r="C131" i="1"/>
  <c r="E131" i="1"/>
  <c r="D131" i="1"/>
  <c r="F131" i="1"/>
  <c r="G131" i="1"/>
  <c r="C132" i="1"/>
  <c r="E132" i="1"/>
  <c r="D132" i="1"/>
  <c r="F132" i="1"/>
  <c r="G132" i="1"/>
  <c r="C133" i="1"/>
  <c r="E133" i="1"/>
  <c r="D133" i="1"/>
  <c r="F133" i="1"/>
  <c r="G133" i="1"/>
  <c r="C134" i="1"/>
  <c r="E134" i="1"/>
  <c r="D134" i="1"/>
  <c r="F134" i="1"/>
  <c r="G134" i="1"/>
  <c r="C135" i="1"/>
  <c r="E135" i="1"/>
  <c r="D135" i="1"/>
  <c r="F135" i="1"/>
  <c r="G135" i="1"/>
  <c r="C136" i="1"/>
  <c r="E136" i="1"/>
  <c r="J127" i="1"/>
  <c r="D136" i="1"/>
  <c r="F136" i="1"/>
  <c r="G136" i="1"/>
  <c r="C137" i="1"/>
  <c r="D137" i="1"/>
  <c r="E137" i="1"/>
  <c r="F137" i="1"/>
  <c r="G137" i="1"/>
  <c r="C138" i="1"/>
  <c r="D138" i="1"/>
  <c r="E138" i="1"/>
  <c r="F138" i="1"/>
  <c r="G138" i="1"/>
  <c r="C139" i="1"/>
  <c r="D139" i="1"/>
  <c r="E139" i="1"/>
  <c r="F139" i="1"/>
  <c r="G139" i="1"/>
  <c r="C140" i="1"/>
  <c r="D140" i="1"/>
  <c r="E140" i="1"/>
  <c r="F140" i="1"/>
  <c r="G140" i="1"/>
  <c r="C141" i="1"/>
  <c r="D141" i="1"/>
  <c r="E141" i="1"/>
  <c r="F141" i="1"/>
  <c r="G141" i="1"/>
  <c r="C142" i="1"/>
  <c r="D142" i="1"/>
  <c r="E142" i="1"/>
  <c r="F142" i="1"/>
  <c r="G142" i="1"/>
  <c r="C143" i="1"/>
  <c r="D143" i="1"/>
  <c r="E143" i="1"/>
  <c r="F143" i="1"/>
  <c r="G143" i="1"/>
  <c r="C144" i="1"/>
  <c r="D144" i="1"/>
  <c r="E144" i="1"/>
  <c r="F144" i="1"/>
  <c r="G144" i="1"/>
  <c r="C145" i="1"/>
  <c r="D145" i="1"/>
  <c r="E145" i="1"/>
  <c r="F145" i="1"/>
  <c r="G145" i="1"/>
  <c r="C146" i="1"/>
  <c r="D146" i="1"/>
  <c r="E146" i="1"/>
  <c r="F146" i="1"/>
  <c r="G146" i="1"/>
  <c r="C147" i="1"/>
  <c r="D147" i="1"/>
  <c r="E147" i="1"/>
  <c r="F147" i="1"/>
  <c r="G147" i="1"/>
  <c r="C148" i="1"/>
  <c r="D148" i="1"/>
  <c r="E148" i="1"/>
  <c r="F148" i="1"/>
  <c r="G148" i="1"/>
  <c r="C149" i="1"/>
  <c r="D149" i="1"/>
  <c r="E149" i="1"/>
  <c r="F149" i="1"/>
  <c r="G149" i="1"/>
  <c r="C150" i="1"/>
  <c r="D150" i="1"/>
  <c r="E150" i="1"/>
  <c r="F150" i="1"/>
  <c r="G150" i="1"/>
  <c r="C151" i="1"/>
  <c r="D151" i="1"/>
  <c r="E151" i="1"/>
  <c r="F151" i="1"/>
  <c r="G151" i="1"/>
  <c r="C152" i="1"/>
  <c r="D152" i="1"/>
  <c r="E152" i="1"/>
  <c r="F152" i="1"/>
  <c r="G152" i="1"/>
  <c r="C153" i="1"/>
  <c r="D153" i="1"/>
  <c r="E153" i="1"/>
  <c r="F153" i="1"/>
  <c r="G153" i="1"/>
  <c r="C154" i="1"/>
  <c r="D154" i="1"/>
  <c r="E154" i="1"/>
  <c r="F154" i="1"/>
  <c r="G154" i="1"/>
  <c r="C155" i="1"/>
  <c r="D155" i="1"/>
  <c r="E155" i="1"/>
  <c r="F155" i="1"/>
  <c r="G155" i="1"/>
  <c r="C156" i="1"/>
  <c r="D156" i="1"/>
  <c r="E156" i="1"/>
  <c r="F156" i="1"/>
  <c r="G156" i="1"/>
  <c r="C157" i="1"/>
  <c r="D157" i="1"/>
  <c r="E157" i="1"/>
  <c r="F157" i="1"/>
  <c r="G157" i="1"/>
  <c r="C158" i="1"/>
  <c r="D158" i="1"/>
  <c r="E158" i="1"/>
  <c r="F158" i="1"/>
  <c r="G158" i="1"/>
  <c r="C159" i="1"/>
  <c r="D159" i="1"/>
  <c r="E159" i="1"/>
  <c r="F159" i="1"/>
  <c r="G159" i="1"/>
  <c r="C160" i="1"/>
  <c r="D160" i="1"/>
  <c r="E160" i="1"/>
  <c r="F160" i="1"/>
  <c r="G160" i="1"/>
  <c r="C161" i="1"/>
  <c r="D161" i="1"/>
  <c r="E161" i="1"/>
  <c r="F161" i="1"/>
  <c r="G161" i="1"/>
  <c r="C162" i="1"/>
  <c r="D162" i="1"/>
  <c r="E162" i="1"/>
  <c r="F162" i="1"/>
  <c r="G162" i="1"/>
  <c r="C163" i="1"/>
  <c r="D163" i="1"/>
  <c r="E163" i="1"/>
  <c r="F163" i="1"/>
  <c r="G163" i="1"/>
  <c r="C164" i="1"/>
  <c r="D164" i="1"/>
  <c r="E164" i="1"/>
  <c r="F164" i="1"/>
  <c r="G164" i="1"/>
  <c r="C165" i="1"/>
  <c r="D165" i="1"/>
  <c r="E165" i="1"/>
  <c r="F165" i="1"/>
  <c r="G165" i="1"/>
  <c r="C166" i="1"/>
  <c r="D166" i="1"/>
  <c r="E166" i="1"/>
  <c r="F166" i="1"/>
  <c r="G166" i="1"/>
  <c r="C167" i="1"/>
  <c r="D167" i="1"/>
  <c r="E167" i="1"/>
  <c r="F167" i="1"/>
  <c r="G167" i="1"/>
  <c r="C168" i="1"/>
  <c r="D168" i="1"/>
  <c r="E168" i="1"/>
  <c r="F168" i="1"/>
  <c r="G168" i="1"/>
  <c r="C169" i="1"/>
  <c r="D169" i="1"/>
  <c r="E169" i="1"/>
  <c r="F169" i="1"/>
  <c r="G169" i="1"/>
  <c r="C170" i="1"/>
  <c r="D170" i="1"/>
  <c r="E170" i="1"/>
  <c r="F170" i="1"/>
  <c r="G170" i="1"/>
  <c r="C171" i="1"/>
  <c r="D171" i="1"/>
  <c r="E171" i="1"/>
  <c r="F171" i="1"/>
  <c r="G171" i="1"/>
  <c r="C172" i="1"/>
  <c r="D172" i="1"/>
  <c r="E172" i="1"/>
  <c r="F172" i="1"/>
  <c r="G172" i="1"/>
  <c r="C173" i="1"/>
  <c r="D173" i="1"/>
  <c r="E173" i="1"/>
  <c r="F173" i="1"/>
  <c r="G173" i="1"/>
  <c r="C174" i="1"/>
  <c r="D174" i="1"/>
  <c r="E174" i="1"/>
  <c r="F174" i="1"/>
  <c r="G174" i="1"/>
  <c r="C175" i="1"/>
  <c r="D175" i="1"/>
  <c r="E175" i="1"/>
  <c r="F175" i="1"/>
  <c r="G175" i="1"/>
  <c r="C176" i="1"/>
  <c r="D176" i="1"/>
  <c r="E176" i="1"/>
  <c r="F176" i="1"/>
  <c r="G176" i="1"/>
  <c r="C177" i="1"/>
  <c r="D177" i="1"/>
  <c r="E177" i="1"/>
  <c r="F177" i="1"/>
  <c r="G177" i="1"/>
  <c r="C178" i="1"/>
  <c r="D178" i="1"/>
  <c r="E178" i="1"/>
  <c r="F178" i="1"/>
  <c r="G178" i="1"/>
  <c r="C179" i="1"/>
  <c r="D179" i="1"/>
  <c r="E179" i="1"/>
  <c r="F179" i="1"/>
  <c r="G179" i="1"/>
  <c r="C180" i="1"/>
  <c r="D180" i="1"/>
  <c r="E180" i="1"/>
  <c r="F180" i="1"/>
  <c r="G180" i="1"/>
  <c r="C181" i="1"/>
  <c r="D181" i="1"/>
  <c r="E181" i="1"/>
  <c r="F181" i="1"/>
  <c r="G181" i="1"/>
  <c r="C182" i="1"/>
  <c r="D182" i="1"/>
  <c r="E182" i="1"/>
  <c r="F182" i="1"/>
  <c r="G182" i="1"/>
  <c r="C183" i="1"/>
  <c r="D183" i="1"/>
  <c r="E183" i="1"/>
  <c r="F183" i="1"/>
  <c r="G183" i="1"/>
  <c r="C184" i="1"/>
  <c r="D184" i="1"/>
  <c r="E184" i="1"/>
  <c r="F184" i="1"/>
  <c r="G184" i="1"/>
  <c r="C185" i="1"/>
  <c r="D185" i="1"/>
  <c r="E185" i="1"/>
  <c r="F185" i="1"/>
  <c r="G185" i="1"/>
  <c r="C186" i="1"/>
  <c r="D186" i="1"/>
  <c r="E186" i="1"/>
  <c r="F186" i="1"/>
  <c r="G186" i="1"/>
  <c r="C187" i="1"/>
  <c r="D187" i="1"/>
  <c r="E187" i="1"/>
  <c r="F187" i="1"/>
  <c r="G187" i="1"/>
  <c r="C188" i="1"/>
  <c r="D188" i="1"/>
  <c r="E188" i="1"/>
  <c r="F188" i="1"/>
  <c r="G188" i="1"/>
  <c r="C189" i="1"/>
  <c r="D189" i="1"/>
  <c r="E189" i="1"/>
  <c r="F189" i="1"/>
  <c r="G189" i="1"/>
  <c r="C190" i="1"/>
  <c r="D190" i="1"/>
  <c r="E190" i="1"/>
  <c r="F190" i="1"/>
  <c r="G190" i="1"/>
  <c r="C191" i="1"/>
  <c r="D191" i="1"/>
  <c r="E191" i="1"/>
  <c r="F191" i="1"/>
  <c r="G191" i="1"/>
  <c r="C192" i="1"/>
  <c r="D192" i="1"/>
  <c r="E192" i="1"/>
  <c r="F192" i="1"/>
  <c r="G192" i="1"/>
  <c r="C193" i="1"/>
  <c r="D193" i="1"/>
  <c r="E193" i="1"/>
  <c r="F193" i="1"/>
  <c r="G193" i="1"/>
  <c r="C194" i="1"/>
  <c r="D194" i="1"/>
  <c r="E194" i="1"/>
  <c r="F194" i="1"/>
  <c r="G194" i="1"/>
  <c r="C195" i="1"/>
  <c r="D195" i="1"/>
  <c r="E195" i="1"/>
  <c r="F195" i="1"/>
  <c r="G195" i="1"/>
  <c r="C196" i="1"/>
  <c r="D196" i="1"/>
  <c r="E196" i="1"/>
  <c r="F196" i="1"/>
  <c r="G196" i="1"/>
  <c r="C197" i="1"/>
  <c r="D197" i="1"/>
  <c r="E197" i="1"/>
  <c r="F197" i="1"/>
  <c r="G197" i="1"/>
  <c r="C198" i="1"/>
  <c r="D198" i="1"/>
  <c r="E198" i="1"/>
  <c r="F198" i="1"/>
  <c r="G198" i="1"/>
  <c r="C199" i="1"/>
  <c r="D199" i="1"/>
  <c r="E199" i="1"/>
  <c r="F199" i="1"/>
  <c r="G199" i="1"/>
  <c r="C200" i="1"/>
  <c r="D200" i="1"/>
  <c r="E200" i="1"/>
  <c r="F200" i="1"/>
  <c r="G200" i="1"/>
  <c r="C201" i="1"/>
  <c r="D201" i="1"/>
  <c r="E201" i="1"/>
  <c r="F201" i="1"/>
  <c r="G201" i="1"/>
  <c r="C202" i="1"/>
  <c r="D202" i="1"/>
  <c r="E202" i="1"/>
  <c r="F202" i="1"/>
  <c r="G202" i="1"/>
  <c r="C203" i="1"/>
  <c r="D203" i="1"/>
  <c r="E203" i="1"/>
  <c r="F203" i="1"/>
  <c r="G203" i="1"/>
  <c r="C204" i="1"/>
  <c r="D204" i="1"/>
  <c r="E204" i="1"/>
  <c r="F204" i="1"/>
  <c r="G204" i="1"/>
  <c r="C205" i="1"/>
  <c r="D205" i="1"/>
  <c r="E205" i="1"/>
  <c r="F205" i="1"/>
  <c r="G205" i="1"/>
  <c r="C206" i="1"/>
  <c r="D206" i="1"/>
  <c r="E206" i="1"/>
  <c r="F206" i="1"/>
  <c r="G206" i="1"/>
  <c r="C207" i="1"/>
  <c r="D207" i="1"/>
  <c r="E207" i="1"/>
  <c r="F207" i="1"/>
  <c r="G207" i="1"/>
  <c r="C208" i="1"/>
  <c r="D208" i="1"/>
  <c r="E208" i="1"/>
  <c r="F208" i="1"/>
  <c r="G208" i="1"/>
  <c r="C209" i="1"/>
  <c r="D209" i="1"/>
  <c r="E209" i="1"/>
  <c r="F209" i="1"/>
  <c r="G209" i="1"/>
  <c r="C210" i="1"/>
  <c r="D210" i="1"/>
  <c r="E210" i="1"/>
  <c r="F210" i="1"/>
  <c r="G210" i="1"/>
  <c r="C211" i="1"/>
  <c r="D211" i="1"/>
  <c r="E211" i="1"/>
  <c r="F211" i="1"/>
  <c r="G211" i="1"/>
  <c r="C212" i="1"/>
  <c r="D212" i="1"/>
  <c r="E212" i="1"/>
  <c r="F212" i="1"/>
  <c r="G212" i="1"/>
  <c r="C213" i="1"/>
  <c r="D213" i="1"/>
  <c r="E213" i="1"/>
  <c r="F213" i="1"/>
  <c r="G213" i="1"/>
  <c r="C214" i="1"/>
  <c r="D214" i="1"/>
  <c r="E214" i="1"/>
  <c r="F214" i="1"/>
  <c r="G214" i="1"/>
  <c r="C215" i="1"/>
  <c r="D215" i="1"/>
  <c r="E215" i="1"/>
  <c r="F215" i="1"/>
  <c r="G215" i="1"/>
  <c r="C216" i="1"/>
  <c r="D216" i="1"/>
  <c r="E216" i="1"/>
  <c r="F216" i="1"/>
  <c r="G216" i="1"/>
  <c r="C217" i="1"/>
  <c r="D217" i="1"/>
  <c r="E217" i="1"/>
  <c r="F217" i="1"/>
  <c r="G217" i="1"/>
  <c r="C218" i="1"/>
  <c r="D218" i="1"/>
  <c r="E218" i="1"/>
  <c r="F218" i="1"/>
  <c r="G218" i="1"/>
  <c r="C219" i="1"/>
  <c r="D219" i="1"/>
  <c r="E219" i="1"/>
  <c r="F219" i="1"/>
  <c r="G219" i="1"/>
  <c r="C220" i="1"/>
  <c r="D220" i="1"/>
  <c r="E220" i="1"/>
  <c r="F220" i="1"/>
  <c r="G220" i="1"/>
  <c r="C221" i="1"/>
  <c r="D221" i="1"/>
  <c r="E221" i="1"/>
  <c r="F221" i="1"/>
  <c r="G221" i="1"/>
  <c r="C222" i="1"/>
  <c r="D222" i="1"/>
  <c r="E222" i="1"/>
  <c r="F222" i="1"/>
  <c r="G222" i="1"/>
  <c r="C223" i="1"/>
  <c r="D223" i="1"/>
  <c r="E223" i="1"/>
  <c r="F223" i="1"/>
  <c r="G223" i="1"/>
  <c r="C224" i="1"/>
  <c r="D224" i="1"/>
  <c r="E224" i="1"/>
  <c r="F224" i="1"/>
  <c r="G224" i="1"/>
  <c r="C225" i="1"/>
  <c r="D225" i="1"/>
  <c r="E225" i="1"/>
  <c r="F225" i="1"/>
  <c r="G225" i="1"/>
  <c r="C226" i="1"/>
  <c r="D226" i="1"/>
  <c r="E226" i="1"/>
  <c r="F226" i="1"/>
  <c r="G226" i="1"/>
  <c r="C227" i="1"/>
  <c r="D227" i="1"/>
  <c r="E227" i="1"/>
  <c r="F227" i="1"/>
  <c r="G227" i="1"/>
  <c r="C228" i="1"/>
  <c r="D228" i="1"/>
  <c r="E228" i="1"/>
  <c r="F228" i="1"/>
  <c r="G228" i="1"/>
  <c r="C229" i="1"/>
  <c r="D229" i="1"/>
  <c r="E229" i="1"/>
  <c r="F229" i="1"/>
  <c r="G229" i="1"/>
  <c r="C230" i="1"/>
  <c r="D230" i="1"/>
  <c r="E230" i="1"/>
  <c r="F230" i="1"/>
  <c r="G230" i="1"/>
  <c r="C231" i="1"/>
  <c r="D231" i="1"/>
  <c r="E231" i="1"/>
  <c r="F231" i="1"/>
  <c r="G231" i="1"/>
  <c r="C232" i="1"/>
  <c r="D232" i="1"/>
  <c r="E232" i="1"/>
  <c r="F232" i="1"/>
  <c r="G232" i="1"/>
  <c r="C233" i="1"/>
  <c r="D233" i="1"/>
  <c r="E233" i="1"/>
  <c r="F233" i="1"/>
  <c r="G233" i="1"/>
  <c r="C234" i="1"/>
  <c r="D234" i="1"/>
  <c r="E234" i="1"/>
  <c r="F234" i="1"/>
  <c r="G234" i="1"/>
  <c r="C235" i="1"/>
  <c r="D235" i="1"/>
  <c r="E235" i="1"/>
  <c r="F235" i="1"/>
  <c r="G235" i="1"/>
  <c r="C236" i="1"/>
  <c r="D236" i="1"/>
  <c r="E236" i="1"/>
  <c r="F236" i="1"/>
  <c r="G236" i="1"/>
  <c r="C237" i="1"/>
  <c r="D237" i="1"/>
  <c r="E237" i="1"/>
  <c r="F237" i="1"/>
  <c r="G237" i="1"/>
  <c r="C238" i="1"/>
  <c r="D238" i="1"/>
  <c r="E238" i="1"/>
  <c r="F238" i="1"/>
  <c r="G238" i="1"/>
  <c r="C239" i="1"/>
  <c r="D239" i="1"/>
  <c r="E239" i="1"/>
  <c r="F239" i="1"/>
  <c r="G239" i="1"/>
  <c r="C240" i="1"/>
  <c r="D240" i="1"/>
  <c r="E240" i="1"/>
  <c r="F240" i="1"/>
  <c r="G240" i="1"/>
  <c r="C241" i="1"/>
  <c r="D241" i="1"/>
  <c r="E241" i="1"/>
  <c r="F241" i="1"/>
  <c r="G241" i="1"/>
  <c r="C242" i="1"/>
  <c r="D242" i="1"/>
  <c r="E242" i="1"/>
  <c r="F242" i="1"/>
  <c r="G242" i="1"/>
  <c r="C243" i="1"/>
  <c r="D243" i="1"/>
  <c r="E243" i="1"/>
  <c r="F243" i="1"/>
  <c r="G243" i="1"/>
  <c r="C244" i="1"/>
  <c r="D244" i="1"/>
  <c r="E244" i="1"/>
  <c r="F244" i="1"/>
  <c r="G244" i="1"/>
  <c r="C245" i="1"/>
  <c r="D245" i="1"/>
  <c r="E245" i="1"/>
  <c r="F245" i="1"/>
  <c r="G245" i="1"/>
  <c r="C246" i="1"/>
  <c r="D246" i="1"/>
  <c r="E246" i="1"/>
  <c r="F246" i="1"/>
  <c r="G246" i="1"/>
  <c r="C247" i="1"/>
  <c r="D247" i="1"/>
  <c r="E247" i="1"/>
  <c r="F247" i="1"/>
  <c r="G247" i="1"/>
  <c r="C248" i="1"/>
  <c r="D248" i="1"/>
  <c r="E248" i="1"/>
  <c r="F248" i="1"/>
  <c r="G248" i="1"/>
  <c r="C249" i="1"/>
  <c r="D249" i="1"/>
  <c r="E249" i="1"/>
  <c r="F249" i="1"/>
  <c r="G249" i="1"/>
  <c r="C250" i="1"/>
  <c r="D250" i="1"/>
  <c r="E250" i="1"/>
  <c r="F250" i="1"/>
  <c r="G250" i="1"/>
  <c r="C251" i="1"/>
  <c r="D251" i="1"/>
  <c r="E251" i="1"/>
  <c r="F251" i="1"/>
  <c r="G251" i="1"/>
  <c r="C252" i="1"/>
  <c r="D252" i="1"/>
  <c r="E252" i="1"/>
  <c r="F252" i="1"/>
  <c r="G252" i="1"/>
  <c r="C253" i="1"/>
  <c r="D253" i="1"/>
  <c r="E253" i="1"/>
  <c r="F253" i="1"/>
  <c r="G253" i="1"/>
  <c r="C254" i="1"/>
  <c r="D254" i="1"/>
  <c r="E254" i="1"/>
  <c r="F254" i="1"/>
  <c r="G254" i="1"/>
  <c r="C255" i="1"/>
  <c r="D255" i="1"/>
  <c r="E255" i="1"/>
  <c r="F255" i="1"/>
  <c r="G255" i="1"/>
  <c r="C256" i="1"/>
  <c r="D256" i="1"/>
  <c r="E256" i="1"/>
  <c r="F256" i="1"/>
  <c r="G256" i="1"/>
  <c r="C257" i="1"/>
  <c r="D257" i="1"/>
  <c r="E257" i="1"/>
  <c r="F257" i="1"/>
  <c r="G257" i="1"/>
  <c r="C258" i="1"/>
  <c r="D258" i="1"/>
  <c r="E258" i="1"/>
  <c r="F258" i="1"/>
  <c r="G258" i="1"/>
  <c r="C259" i="1"/>
  <c r="D259" i="1"/>
  <c r="E259" i="1"/>
  <c r="F259" i="1"/>
  <c r="G259" i="1"/>
  <c r="C260" i="1"/>
  <c r="D260" i="1"/>
  <c r="E260" i="1"/>
  <c r="F260" i="1"/>
  <c r="G260" i="1"/>
  <c r="C261" i="1"/>
  <c r="D261" i="1"/>
  <c r="E261" i="1"/>
  <c r="F261" i="1"/>
  <c r="G261" i="1"/>
  <c r="C262" i="1"/>
  <c r="D262" i="1"/>
  <c r="E262" i="1"/>
  <c r="F262" i="1"/>
  <c r="G262" i="1"/>
  <c r="C263" i="1"/>
  <c r="D263" i="1"/>
  <c r="E263" i="1"/>
  <c r="F263" i="1"/>
  <c r="G263" i="1"/>
  <c r="C264" i="1"/>
  <c r="D264" i="1"/>
  <c r="E264" i="1"/>
  <c r="F264" i="1"/>
  <c r="G264" i="1"/>
  <c r="C265" i="1"/>
  <c r="D265" i="1"/>
  <c r="E265" i="1"/>
  <c r="F265" i="1"/>
  <c r="G265" i="1"/>
  <c r="C266" i="1"/>
  <c r="D266" i="1"/>
  <c r="E266" i="1"/>
  <c r="F266" i="1"/>
  <c r="G266" i="1"/>
  <c r="C267" i="1"/>
  <c r="D267" i="1"/>
  <c r="E267" i="1"/>
  <c r="F267" i="1"/>
  <c r="G267" i="1"/>
  <c r="C268" i="1"/>
  <c r="D268" i="1"/>
  <c r="E268" i="1"/>
  <c r="F268" i="1"/>
  <c r="G268" i="1"/>
  <c r="C269" i="1"/>
  <c r="D269" i="1"/>
  <c r="E269" i="1"/>
  <c r="F269" i="1"/>
  <c r="G269" i="1"/>
  <c r="C270" i="1"/>
  <c r="D270" i="1"/>
  <c r="E270" i="1"/>
  <c r="F270" i="1"/>
  <c r="G270" i="1"/>
  <c r="C271" i="1"/>
  <c r="D271" i="1"/>
  <c r="E271" i="1"/>
  <c r="F271" i="1"/>
  <c r="G271" i="1"/>
  <c r="C272" i="1"/>
  <c r="D272" i="1"/>
  <c r="E272" i="1"/>
  <c r="F272" i="1"/>
  <c r="G272" i="1"/>
  <c r="C273" i="1"/>
  <c r="D273" i="1"/>
  <c r="E273" i="1"/>
  <c r="F273" i="1"/>
  <c r="G273" i="1"/>
  <c r="C274" i="1"/>
  <c r="D274" i="1"/>
  <c r="E274" i="1"/>
  <c r="F274" i="1"/>
  <c r="G274" i="1"/>
  <c r="C275" i="1"/>
  <c r="D275" i="1"/>
  <c r="E275" i="1"/>
  <c r="F275" i="1"/>
  <c r="G275" i="1"/>
  <c r="C276" i="1"/>
  <c r="D276" i="1"/>
  <c r="E276" i="1"/>
  <c r="F276" i="1"/>
  <c r="G276" i="1"/>
  <c r="C277" i="1"/>
  <c r="D277" i="1"/>
  <c r="E277" i="1"/>
  <c r="F277" i="1"/>
  <c r="G277" i="1"/>
  <c r="C278" i="1"/>
  <c r="D278" i="1"/>
  <c r="E278" i="1"/>
  <c r="F278" i="1"/>
  <c r="G278" i="1"/>
  <c r="C279" i="1"/>
  <c r="D279" i="1"/>
  <c r="E279" i="1"/>
  <c r="F279" i="1"/>
  <c r="G279" i="1"/>
  <c r="C280" i="1"/>
  <c r="D280" i="1"/>
  <c r="E280" i="1"/>
  <c r="F280" i="1"/>
  <c r="G280" i="1"/>
  <c r="C281" i="1"/>
  <c r="D281" i="1"/>
  <c r="E281" i="1"/>
  <c r="F281" i="1"/>
  <c r="G281" i="1"/>
  <c r="C282" i="1"/>
  <c r="D282" i="1"/>
  <c r="E282" i="1"/>
  <c r="F282" i="1"/>
  <c r="G282" i="1"/>
  <c r="C283" i="1"/>
  <c r="D283" i="1"/>
  <c r="E283" i="1"/>
  <c r="F283" i="1"/>
  <c r="G283" i="1"/>
  <c r="C284" i="1"/>
  <c r="D284" i="1"/>
  <c r="E284" i="1"/>
  <c r="F284" i="1"/>
  <c r="G284" i="1"/>
  <c r="C285" i="1"/>
  <c r="D285" i="1"/>
  <c r="E285" i="1"/>
  <c r="F285" i="1"/>
  <c r="G285" i="1"/>
  <c r="C286" i="1"/>
  <c r="D286" i="1"/>
  <c r="E286" i="1"/>
  <c r="F286" i="1"/>
  <c r="G286" i="1"/>
  <c r="C287" i="1"/>
  <c r="D287" i="1"/>
  <c r="E287" i="1"/>
  <c r="F287" i="1"/>
  <c r="G287" i="1"/>
  <c r="C288" i="1"/>
  <c r="D288" i="1"/>
  <c r="E288" i="1"/>
  <c r="F288" i="1"/>
  <c r="G288" i="1"/>
  <c r="C289" i="1"/>
  <c r="D289" i="1"/>
  <c r="E289" i="1"/>
  <c r="F289" i="1"/>
  <c r="G289" i="1"/>
  <c r="C290" i="1"/>
  <c r="D290" i="1"/>
  <c r="E290" i="1"/>
  <c r="F290" i="1"/>
  <c r="G290" i="1"/>
  <c r="C291" i="1"/>
  <c r="D291" i="1"/>
  <c r="E291" i="1"/>
  <c r="F291" i="1"/>
  <c r="G291" i="1"/>
  <c r="C292" i="1"/>
  <c r="D292" i="1"/>
  <c r="E292" i="1"/>
  <c r="F292" i="1"/>
  <c r="G292" i="1"/>
  <c r="D104" i="1"/>
  <c r="C102" i="1"/>
  <c r="B93" i="1"/>
  <c r="B94" i="1"/>
  <c r="B88" i="1"/>
  <c r="B90" i="1"/>
  <c r="B80" i="1"/>
  <c r="B71" i="1"/>
  <c r="B59" i="1"/>
  <c r="B50" i="1"/>
  <c r="B32" i="1"/>
  <c r="B35" i="1"/>
  <c r="B38" i="1"/>
  <c r="B20" i="1"/>
  <c r="B12" i="1"/>
</calcChain>
</file>

<file path=xl/sharedStrings.xml><?xml version="1.0" encoding="utf-8"?>
<sst xmlns="http://schemas.openxmlformats.org/spreadsheetml/2006/main" count="107" uniqueCount="103">
  <si>
    <t>Workshop #2 Answer Key (Due: July 14, 2016)</t>
  </si>
  <si>
    <t>#1</t>
  </si>
  <si>
    <t>Everyone can retire a millionaire. S&amp;P 500 index funds historically have averaged about a 10% annual return. Suppose that you start making deposits into an index fund earning 10% compounded monthly when you are 25 years old. How much would you need to deposit each month in order to have $1,000,000 when you are 65?</t>
  </si>
  <si>
    <t>65 - 25 = 40 years to make deposits.</t>
  </si>
  <si>
    <t>We want to know the deposit amount (i.e. PMT)…</t>
  </si>
  <si>
    <t xml:space="preserve">   =PMT(10%/12,40*12,0,-1000000)</t>
  </si>
  <si>
    <t>&lt;--- Don't forget to adjust to a periodic rate (monthly rate). I put FV in as a negative so the deposits come out positive.</t>
  </si>
  <si>
    <t>How much would you have saved if you put away $200 each month (for the same span of time and earning the same 10% c.m. rate of return)?</t>
  </si>
  <si>
    <t>This is asking for what our balance is at age 65 (i.e. this asks for FV = the future value).</t>
  </si>
  <si>
    <t xml:space="preserve">   =FV(10%/12,40*12,-200)</t>
  </si>
  <si>
    <t>&lt;--- I put the $200 deposits in as a negative to make the future value come out positive.</t>
  </si>
  <si>
    <t>#2</t>
  </si>
  <si>
    <t>Gilbert is saving up for his walkabout. In 5 years, Gilbert plans on hiking around Australia. He estimates that he will need $3,000 at the beginning of his walkabout (for travel/airfare). Then he'll need about $500 per month for living expenses as he wanders the roads and deserts. Suppose that he plans to wander for a whole year and that exactly $500 will be withdrawn from his account each month (at the beginning of the month). If Gilbert's saving account earns 2% compounded monthly, how much does he need to deposit each month to hit his target in 5 years?</t>
  </si>
  <si>
    <t>First, let's figure out the amount of money Gilbert needs to fund his $500 withdrawls.</t>
  </si>
  <si>
    <t xml:space="preserve">   =PV(2%/12,1*12,-500,0,1)</t>
  </si>
  <si>
    <t>&lt;--- Gilbert is withdrawing $500 each month for 1 year. We used the flag "1" to signal "beginning of the month".</t>
  </si>
  <si>
    <t>[This amount makes sense $500 * 12 months  = $6000. Earning a bit of interest implies that we'll need a little less than that.]</t>
  </si>
  <si>
    <t xml:space="preserve">  =B32+3000</t>
  </si>
  <si>
    <t>&lt;--- Gilbert needs an additional $3,000 for airfare/travel expenses.</t>
  </si>
  <si>
    <t>[This is the total amount needed by Gilbert to fund his walkabout.]</t>
  </si>
  <si>
    <t xml:space="preserve">   =PMT(2%/12,5*12,0,-B35)</t>
  </si>
  <si>
    <t>&lt;--- We ask how much must be deposited each month to save up $8,945.39 (cell B35) over 5 years = 5*12 months.</t>
  </si>
  <si>
    <t>Funds needed in 5 years:</t>
  </si>
  <si>
    <t>Monthly deposits:</t>
  </si>
  <si>
    <t>#3</t>
  </si>
  <si>
    <t xml:space="preserve">Cindy is opening a diner. She estimates that she will be able to afford $30,000 quarterly payments. </t>
  </si>
  <si>
    <t>(a)</t>
  </si>
  <si>
    <t>If the bank offers her an 8% (compounded quarterly) loan for 5 years, how much can she afford to borrow?</t>
  </si>
  <si>
    <t>We have our rate, payments, length of the loan, and future value (i.e. 0 = loan paid off). We need the present value.</t>
  </si>
  <si>
    <t xml:space="preserve">   =PV(8%/4,5*4,-30000)</t>
  </si>
  <si>
    <t>(b)</t>
  </si>
  <si>
    <t>Sam the Weasel has offered Cindy $400,000 if she makes those $30,000 quarterly payments to him for 5 years. Cindy says that she'll pass on that deal. Why? What rate is he charging? [Your answer should be of the form: XXX.XXX%]</t>
  </si>
  <si>
    <t>Here we are asked for the missing interest rate, so we'll use the RATE function. I'll make outgoing funds negative (i.e. -30000 pmts) and incoming funds positive (i.e. 400000 pv).</t>
  </si>
  <si>
    <t xml:space="preserve">   =RATE(5*4,-30000,400000)*4</t>
  </si>
  <si>
    <t>&lt;--- Don't forget to multiply by 4 to give an annual rate instead of a periodic rate.</t>
  </si>
  <si>
    <t>So Cindy is wise not to take this offer. She can get more money from the bank loan. The bank is only charging 8% interest. Sam is charging almost 17%!</t>
  </si>
  <si>
    <t>#4</t>
  </si>
  <si>
    <t>Carl took out a $45,000 car loan with a 7.25% (compounded monthly) interest rate. His car payment was $896.37.</t>
  </si>
  <si>
    <t>How long was Carl's original loan?</t>
  </si>
  <si>
    <t>Our missing piece of information is the length of time (i.e. we need to compute NPER).</t>
  </si>
  <si>
    <t xml:space="preserve">   =NPER(7.25%/12,-896.37,45000)</t>
  </si>
  <si>
    <t>&lt;--- I entered the money leaving Carl (i.e. pmt) as negative and money coming to Carl (i.e. the loan amount) as positive.</t>
  </si>
  <si>
    <t>Carl had a 5 year (i.e. 60 month) car loan.</t>
  </si>
  <si>
    <t>Suppose that Carl decided to pay $1,000 each month instead of his regular payment. How many full payments will Carl have to make? What will Carl's final (partial) payment be?</t>
  </si>
  <si>
    <t>We are first asking how long it takes to pay off the loan given these new (higher payments). This means we need to use NPER.</t>
  </si>
  <si>
    <t xml:space="preserve">   =NPER(7.25%/12,-1000,45000)</t>
  </si>
  <si>
    <t>&lt;--- Carl's paying more so it makes sense that his loan is a little shorter.</t>
  </si>
  <si>
    <t>To find Carl's final partial payment we can either….</t>
  </si>
  <si>
    <t>(I) Compute Carl's balance after making the 52 full payments and then push this forward 1 month.</t>
  </si>
  <si>
    <t>or</t>
  </si>
  <si>
    <t>(II) See how much Carl would overpay if he maide 53 full payments and then compute the difference.</t>
  </si>
  <si>
    <t>Method (I)</t>
  </si>
  <si>
    <t xml:space="preserve">   =FV(7.25%/12,52,-1000,45000)</t>
  </si>
  <si>
    <t>&lt;--- Remember that we set this up so negatives are payments and postives are money coming to us.</t>
  </si>
  <si>
    <t>We still owe $670.82 right after the final full payment.</t>
  </si>
  <si>
    <t xml:space="preserve">   =FV(7.25%/12,1,0,-B88)</t>
  </si>
  <si>
    <t>&lt;--- Let the balance earn 1 more month of interest. This is our final partial payment.</t>
  </si>
  <si>
    <t>Method (II)</t>
  </si>
  <si>
    <t xml:space="preserve">   =FV(7.25%/12,53,-1000,45000)</t>
  </si>
  <si>
    <t>&lt;--- The bank owes us $325.13 because we overpaid.</t>
  </si>
  <si>
    <t xml:space="preserve">   =B93-1000</t>
  </si>
  <si>
    <t>&lt;--- The difference between $1,000 and the overpayment is the amount we should have paid.</t>
  </si>
  <si>
    <t>Number of full payments:</t>
  </si>
  <si>
    <t>Final payment:</t>
  </si>
  <si>
    <t>#5</t>
  </si>
  <si>
    <t>The Sadowskis just bought a $260,000 house. They put 10% down and took out a 15 year mortgage with a 3.25% interest rate (compounded monthly).</t>
  </si>
  <si>
    <t>Loan amount?</t>
  </si>
  <si>
    <t xml:space="preserve">   =260000*90%</t>
  </si>
  <si>
    <t>Monthly payment?</t>
  </si>
  <si>
    <t xml:space="preserve">   =PMT(3.25%/12,15*12,-234000)</t>
  </si>
  <si>
    <t>How much interest will they pay during their second year?</t>
  </si>
  <si>
    <t>(c )</t>
  </si>
  <si>
    <t>Fill out the amortization table lines 45 and 46.</t>
  </si>
  <si>
    <t>For parts (b) and (c ) we'll create the entire table. To answer part (b) we need to highlight the interest amounts from month 13 to month 24.</t>
  </si>
  <si>
    <t>Month</t>
  </si>
  <si>
    <t>Beg. Bal.</t>
  </si>
  <si>
    <t>Payment</t>
  </si>
  <si>
    <t>Interest</t>
  </si>
  <si>
    <t>Amt. to Prin.</t>
  </si>
  <si>
    <t>End Bal.</t>
  </si>
  <si>
    <t>&lt;--- We're off by $1.14 because the mortgage payment was rounded. Technically our last payment will need an additional $1.14</t>
  </si>
  <si>
    <t>&lt;--- To find the amount of interest paid during the second year we can highlight these amounts and Excel will give the sum in the status bar below.</t>
  </si>
  <si>
    <t>Alternatively we can use the SUM command:</t>
  </si>
  <si>
    <t xml:space="preserve">   =SUM(E125:E136)</t>
  </si>
  <si>
    <t>&lt;--- The desired rows from our table.</t>
  </si>
  <si>
    <t>(d)</t>
  </si>
  <si>
    <t>5 years into the loan, the Sadowskis decide to refinance their mortgage. They start a new 15 year mortgage at 2.5% (compounded monthly). What is their new payment?</t>
  </si>
  <si>
    <t>5 years = 60 months. We can either look up the balance of the loan at the end of month 60 (from our table) or we can compute this directly using FV.</t>
  </si>
  <si>
    <t xml:space="preserve">   =FV(3.25%/12,5*12,1644.24,-234000)</t>
  </si>
  <si>
    <t xml:space="preserve">   =PMT(2.5%/12,15*12,-B299)</t>
  </si>
  <si>
    <t>&lt;--- Their new payment.</t>
  </si>
  <si>
    <t>Not only did the Sadowskis lower their interest rate, but they also made their overall loan last 20 years (5 years on the old loan plus 15 more years on the refi. This explains why their payment dropped significantly.</t>
  </si>
  <si>
    <t>(e )</t>
  </si>
  <si>
    <t>(Back to the original loan.) If the Sadowskis pay $3,000 a month, how long would it take them to pay off their house? What would their final (partial) payment be?</t>
  </si>
  <si>
    <t>We have options when tackling this problem. We could go up to our amortization table and change the payments to $3,000 and see where in the table our balance goes negative. Then figure out the final payment using the table as well. Alternatively we could use NPER and FV. I'll do it that way (and leave my table alone).</t>
  </si>
  <si>
    <t xml:space="preserve">   =NPER(3.25%/12,-3000,234000)</t>
  </si>
  <si>
    <t>It takes 87 full (monthly payments) plus an 88th partial payment. Let's compute the partial payment.</t>
  </si>
  <si>
    <t xml:space="preserve">   =FV(3.25%/12,88,-3000,234000)</t>
  </si>
  <si>
    <t>&lt;--- I made 88 full payments (too many), so I've overpaid by $781.54.</t>
  </si>
  <si>
    <t xml:space="preserve">   =3000-B319</t>
  </si>
  <si>
    <t>&lt;--- The difference between the full payment ($3,000) and my overpayment ($781.54) leaves my partial payment.</t>
  </si>
  <si>
    <t>[Note: 7*12 = 84 so 88 months is 7 years and 4 months.]</t>
  </si>
  <si>
    <t>It would take 7 years and 4 months. Their last payment would be $2,218.46.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</si>
</sst>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0.000%"/>
    <numFmt numFmtId="165" formatCode="&quot;$&quot;#,##0.00"/>
  </numFmts>
  <fonts count="10" x14ac:knownFonts="1">
    <font>
      <sz val="12"/>
      <color theme="1"/>
      <name val="Calibri"/>
      <family val="2"/>
      <scheme val="minor"/>
    </font>
    <font>
      <sz val="12"/>
      <color theme="1"/>
      <name val="Calibri"/>
      <family val="2"/>
      <scheme val="minor"/>
    </font>
    <font>
      <sz val="24"/>
      <color rgb="FFFF0000"/>
      <name val="Calibri"/>
      <family val="2"/>
      <scheme val="minor"/>
    </font>
    <font>
      <b/>
      <sz val="16"/>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i/>
      <sz val="12"/>
      <color theme="1"/>
      <name val="Calibri"/>
      <family val="2"/>
      <scheme val="minor"/>
    </font>
    <font>
      <i/>
      <sz val="12"/>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5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8" fontId="0" fillId="0" borderId="0" xfId="0" applyNumberFormat="1"/>
    <xf numFmtId="0" fontId="0" fillId="0" borderId="0" xfId="0" applyAlignment="1">
      <alignment horizontal="center"/>
    </xf>
    <xf numFmtId="0" fontId="3" fillId="0" borderId="0" xfId="0" applyFont="1"/>
    <xf numFmtId="0" fontId="6" fillId="0" borderId="0" xfId="0" applyFont="1"/>
    <xf numFmtId="8" fontId="0" fillId="2" borderId="0" xfId="0" applyNumberFormat="1" applyFill="1"/>
    <xf numFmtId="8" fontId="0" fillId="0" borderId="0" xfId="0" applyNumberFormat="1" applyFill="1"/>
    <xf numFmtId="164" fontId="0" fillId="0" borderId="0" xfId="1" applyNumberFormat="1" applyFont="1"/>
    <xf numFmtId="164" fontId="0" fillId="2" borderId="0" xfId="1" applyNumberFormat="1" applyFont="1" applyFill="1"/>
    <xf numFmtId="0" fontId="0" fillId="2" borderId="0" xfId="0" applyFill="1" applyAlignment="1">
      <alignment horizontal="center"/>
    </xf>
    <xf numFmtId="0" fontId="0" fillId="0" borderId="0" xfId="0" applyAlignment="1">
      <alignment horizontal="right"/>
    </xf>
    <xf numFmtId="0" fontId="0" fillId="0" borderId="0" xfId="0" applyAlignment="1">
      <alignment horizontal="left"/>
    </xf>
    <xf numFmtId="8" fontId="0" fillId="2"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right"/>
    </xf>
    <xf numFmtId="8" fontId="0" fillId="0" borderId="0" xfId="0" applyNumberFormat="1" applyFill="1" applyAlignment="1">
      <alignment horizontal="center"/>
    </xf>
    <xf numFmtId="165" fontId="0" fillId="0" borderId="0" xfId="0" applyNumberFormat="1"/>
    <xf numFmtId="165" fontId="0" fillId="2" borderId="0" xfId="0" applyNumberFormat="1" applyFill="1"/>
    <xf numFmtId="0" fontId="7" fillId="0" borderId="0" xfId="0" applyFont="1" applyAlignment="1">
      <alignment horizontal="center"/>
    </xf>
    <xf numFmtId="165" fontId="0" fillId="0" borderId="0" xfId="0" applyNumberFormat="1" applyAlignment="1">
      <alignment horizontal="center"/>
    </xf>
    <xf numFmtId="165" fontId="0" fillId="2" borderId="0" xfId="0" applyNumberFormat="1" applyFill="1" applyAlignment="1">
      <alignment horizontal="center"/>
    </xf>
    <xf numFmtId="0" fontId="8" fillId="0" borderId="0" xfId="0" applyFont="1"/>
    <xf numFmtId="0" fontId="9" fillId="0" borderId="0" xfId="0" applyFont="1"/>
    <xf numFmtId="0" fontId="8" fillId="0" borderId="0" xfId="0" applyFont="1" applyAlignment="1">
      <alignment horizontal="left" wrapText="1"/>
    </xf>
    <xf numFmtId="0" fontId="0" fillId="0" borderId="0" xfId="0" applyAlignment="1">
      <alignment horizontal="left" wrapText="1"/>
    </xf>
    <xf numFmtId="0" fontId="0" fillId="2" borderId="0" xfId="0" applyFill="1" applyAlignment="1">
      <alignment horizontal="center"/>
    </xf>
    <xf numFmtId="0" fontId="0" fillId="2" borderId="0" xfId="0" applyFill="1" applyAlignment="1">
      <alignment horizontal="left"/>
    </xf>
    <xf numFmtId="0" fontId="2" fillId="2" borderId="0" xfId="0" applyFont="1" applyFill="1" applyAlignment="1">
      <alignment horizontal="center"/>
    </xf>
    <xf numFmtId="0" fontId="0" fillId="0" borderId="0" xfId="0" applyAlignment="1">
      <alignment horizontal="left"/>
    </xf>
    <xf numFmtId="0" fontId="0" fillId="0" borderId="0" xfId="0" applyAlignment="1">
      <alignment horizontal="right"/>
    </xf>
  </cellXfs>
  <cellStyles count="5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4"/>
  <sheetViews>
    <sheetView tabSelected="1" workbookViewId="0">
      <selection sqref="A1:G1"/>
    </sheetView>
  </sheetViews>
  <sheetFormatPr defaultColWidth="11" defaultRowHeight="15.75" x14ac:dyDescent="0.25"/>
  <cols>
    <col min="2" max="2" width="13.5" bestFit="1" customWidth="1"/>
    <col min="3" max="3" width="11.375" bestFit="1" customWidth="1"/>
    <col min="7" max="7" width="11.375" bestFit="1" customWidth="1"/>
  </cols>
  <sheetData>
    <row r="1" spans="1:9" ht="31.5" x14ac:dyDescent="0.5">
      <c r="A1" s="27" t="s">
        <v>0</v>
      </c>
      <c r="B1" s="27"/>
      <c r="C1" s="27"/>
      <c r="D1" s="27"/>
      <c r="E1" s="27"/>
      <c r="F1" s="27"/>
      <c r="G1" s="27"/>
    </row>
    <row r="3" spans="1:9" x14ac:dyDescent="0.25">
      <c r="B3" s="1"/>
    </row>
    <row r="4" spans="1:9" ht="20.100000000000001" customHeight="1" x14ac:dyDescent="0.35">
      <c r="A4" s="3" t="s">
        <v>1</v>
      </c>
      <c r="B4" s="24" t="s">
        <v>2</v>
      </c>
      <c r="C4" s="24"/>
      <c r="D4" s="24"/>
      <c r="E4" s="24"/>
      <c r="F4" s="24"/>
      <c r="G4" s="24"/>
      <c r="H4" s="24"/>
      <c r="I4" s="24"/>
    </row>
    <row r="5" spans="1:9" x14ac:dyDescent="0.25">
      <c r="B5" s="24"/>
      <c r="C5" s="24"/>
      <c r="D5" s="24"/>
      <c r="E5" s="24"/>
      <c r="F5" s="24"/>
      <c r="G5" s="24"/>
      <c r="H5" s="24"/>
      <c r="I5" s="24"/>
    </row>
    <row r="6" spans="1:9" x14ac:dyDescent="0.25">
      <c r="B6" s="24"/>
      <c r="C6" s="24"/>
      <c r="D6" s="24"/>
      <c r="E6" s="24"/>
      <c r="F6" s="24"/>
      <c r="G6" s="24"/>
      <c r="H6" s="24"/>
      <c r="I6" s="24"/>
    </row>
    <row r="7" spans="1:9" x14ac:dyDescent="0.25">
      <c r="B7" s="24"/>
      <c r="C7" s="24"/>
      <c r="D7" s="24"/>
      <c r="E7" s="24"/>
      <c r="F7" s="24"/>
      <c r="G7" s="24"/>
      <c r="H7" s="24"/>
      <c r="I7" s="24"/>
    </row>
    <row r="9" spans="1:9" x14ac:dyDescent="0.25">
      <c r="B9" t="s">
        <v>3</v>
      </c>
    </row>
    <row r="10" spans="1:9" x14ac:dyDescent="0.25">
      <c r="B10" t="s">
        <v>4</v>
      </c>
    </row>
    <row r="11" spans="1:9" x14ac:dyDescent="0.25">
      <c r="B11" s="1"/>
    </row>
    <row r="12" spans="1:9" x14ac:dyDescent="0.25">
      <c r="B12" s="5">
        <f>PMT(10%/12,40*12,0,-1000000)</f>
        <v>158.12577738855518</v>
      </c>
      <c r="C12" s="1" t="s">
        <v>5</v>
      </c>
      <c r="F12" s="4" t="s">
        <v>6</v>
      </c>
    </row>
    <row r="15" spans="1:9" x14ac:dyDescent="0.25">
      <c r="B15" s="24" t="s">
        <v>7</v>
      </c>
      <c r="C15" s="24"/>
      <c r="D15" s="24"/>
      <c r="E15" s="24"/>
      <c r="F15" s="24"/>
      <c r="G15" s="24"/>
      <c r="H15" s="24"/>
      <c r="I15" s="24"/>
    </row>
    <row r="16" spans="1:9" x14ac:dyDescent="0.25">
      <c r="B16" s="24"/>
      <c r="C16" s="24"/>
      <c r="D16" s="24"/>
      <c r="E16" s="24"/>
      <c r="F16" s="24"/>
      <c r="G16" s="24"/>
      <c r="H16" s="24"/>
      <c r="I16" s="24"/>
    </row>
    <row r="18" spans="1:9" x14ac:dyDescent="0.25">
      <c r="B18" t="s">
        <v>8</v>
      </c>
    </row>
    <row r="20" spans="1:9" x14ac:dyDescent="0.25">
      <c r="B20" s="5">
        <f>FV(10%/12,40*12,-200)</f>
        <v>1264815.9161838938</v>
      </c>
      <c r="C20" s="1" t="s">
        <v>9</v>
      </c>
      <c r="F20" s="4" t="s">
        <v>10</v>
      </c>
    </row>
    <row r="23" spans="1:9" ht="20.100000000000001" customHeight="1" x14ac:dyDescent="0.35">
      <c r="A23" s="3" t="s">
        <v>11</v>
      </c>
      <c r="B23" s="24" t="s">
        <v>12</v>
      </c>
      <c r="C23" s="24"/>
      <c r="D23" s="24"/>
      <c r="E23" s="24"/>
      <c r="F23" s="24"/>
      <c r="G23" s="24"/>
      <c r="H23" s="24"/>
      <c r="I23" s="24"/>
    </row>
    <row r="24" spans="1:9" x14ac:dyDescent="0.25">
      <c r="B24" s="24"/>
      <c r="C24" s="24"/>
      <c r="D24" s="24"/>
      <c r="E24" s="24"/>
      <c r="F24" s="24"/>
      <c r="G24" s="24"/>
      <c r="H24" s="24"/>
      <c r="I24" s="24"/>
    </row>
    <row r="25" spans="1:9" x14ac:dyDescent="0.25">
      <c r="B25" s="24"/>
      <c r="C25" s="24"/>
      <c r="D25" s="24"/>
      <c r="E25" s="24"/>
      <c r="F25" s="24"/>
      <c r="G25" s="24"/>
      <c r="H25" s="24"/>
      <c r="I25" s="24"/>
    </row>
    <row r="26" spans="1:9" x14ac:dyDescent="0.25">
      <c r="B26" s="24"/>
      <c r="C26" s="24"/>
      <c r="D26" s="24"/>
      <c r="E26" s="24"/>
      <c r="F26" s="24"/>
      <c r="G26" s="24"/>
      <c r="H26" s="24"/>
      <c r="I26" s="24"/>
    </row>
    <row r="27" spans="1:9" x14ac:dyDescent="0.25">
      <c r="B27" s="24"/>
      <c r="C27" s="24"/>
      <c r="D27" s="24"/>
      <c r="E27" s="24"/>
      <c r="F27" s="24"/>
      <c r="G27" s="24"/>
      <c r="H27" s="24"/>
      <c r="I27" s="24"/>
    </row>
    <row r="28" spans="1:9" x14ac:dyDescent="0.25">
      <c r="B28" s="24"/>
      <c r="C28" s="24"/>
      <c r="D28" s="24"/>
      <c r="E28" s="24"/>
      <c r="F28" s="24"/>
      <c r="G28" s="24"/>
      <c r="H28" s="24"/>
      <c r="I28" s="24"/>
    </row>
    <row r="30" spans="1:9" x14ac:dyDescent="0.25">
      <c r="B30" t="s">
        <v>13</v>
      </c>
    </row>
    <row r="32" spans="1:9" x14ac:dyDescent="0.25">
      <c r="B32" s="1">
        <f>PV(2%/12,1*12,-500,0,1)</f>
        <v>5945.3949166271568</v>
      </c>
      <c r="C32" s="1" t="s">
        <v>14</v>
      </c>
      <c r="F32" s="4" t="s">
        <v>15</v>
      </c>
    </row>
    <row r="33" spans="1:9" x14ac:dyDescent="0.25">
      <c r="C33" t="s">
        <v>16</v>
      </c>
    </row>
    <row r="35" spans="1:9" x14ac:dyDescent="0.25">
      <c r="B35" s="6">
        <f>B32+3000</f>
        <v>8945.3949166271559</v>
      </c>
      <c r="C35" t="s">
        <v>17</v>
      </c>
      <c r="F35" t="s">
        <v>18</v>
      </c>
    </row>
    <row r="36" spans="1:9" x14ac:dyDescent="0.25">
      <c r="C36" t="s">
        <v>19</v>
      </c>
    </row>
    <row r="38" spans="1:9" x14ac:dyDescent="0.25">
      <c r="B38" s="6">
        <f>PMT(2%/12,5*12,0,-B35)</f>
        <v>141.88374415244087</v>
      </c>
      <c r="C38" t="s">
        <v>20</v>
      </c>
      <c r="F38" s="4" t="s">
        <v>21</v>
      </c>
    </row>
    <row r="41" spans="1:9" x14ac:dyDescent="0.25">
      <c r="B41" t="s">
        <v>22</v>
      </c>
      <c r="D41" s="5">
        <v>8945.39</v>
      </c>
      <c r="F41" t="s">
        <v>23</v>
      </c>
      <c r="H41" s="5">
        <v>141.88</v>
      </c>
    </row>
    <row r="44" spans="1:9" ht="21" x14ac:dyDescent="0.35">
      <c r="A44" s="3" t="s">
        <v>24</v>
      </c>
      <c r="B44" s="28" t="s">
        <v>25</v>
      </c>
      <c r="C44" s="28"/>
      <c r="D44" s="28"/>
      <c r="E44" s="28"/>
      <c r="F44" s="28"/>
      <c r="G44" s="28"/>
      <c r="H44" s="28"/>
      <c r="I44" s="28"/>
    </row>
    <row r="46" spans="1:9" ht="21" x14ac:dyDescent="0.35">
      <c r="A46" s="3" t="s">
        <v>26</v>
      </c>
      <c r="B46" s="28" t="s">
        <v>27</v>
      </c>
      <c r="C46" s="28"/>
      <c r="D46" s="28"/>
      <c r="E46" s="28"/>
      <c r="F46" s="28"/>
      <c r="G46" s="28"/>
      <c r="H46" s="28"/>
      <c r="I46" s="28"/>
    </row>
    <row r="48" spans="1:9" x14ac:dyDescent="0.25">
      <c r="B48" t="s">
        <v>28</v>
      </c>
    </row>
    <row r="50" spans="1:9" x14ac:dyDescent="0.25">
      <c r="B50" s="5">
        <f>PV(8%/4,5*4,-30000)</f>
        <v>490543.0003379134</v>
      </c>
      <c r="C50" s="1" t="s">
        <v>29</v>
      </c>
    </row>
    <row r="52" spans="1:9" ht="20.100000000000001" customHeight="1" x14ac:dyDescent="0.35">
      <c r="A52" s="3" t="s">
        <v>30</v>
      </c>
      <c r="B52" s="24" t="s">
        <v>31</v>
      </c>
      <c r="C52" s="24"/>
      <c r="D52" s="24"/>
      <c r="E52" s="24"/>
      <c r="F52" s="24"/>
      <c r="G52" s="24"/>
      <c r="H52" s="24"/>
      <c r="I52" s="24"/>
    </row>
    <row r="53" spans="1:9" x14ac:dyDescent="0.25">
      <c r="B53" s="24"/>
      <c r="C53" s="24"/>
      <c r="D53" s="24"/>
      <c r="E53" s="24"/>
      <c r="F53" s="24"/>
      <c r="G53" s="24"/>
      <c r="H53" s="24"/>
      <c r="I53" s="24"/>
    </row>
    <row r="54" spans="1:9" x14ac:dyDescent="0.25">
      <c r="B54" s="24"/>
      <c r="C54" s="24"/>
      <c r="D54" s="24"/>
      <c r="E54" s="24"/>
      <c r="F54" s="24"/>
      <c r="G54" s="24"/>
      <c r="H54" s="24"/>
      <c r="I54" s="24"/>
    </row>
    <row r="56" spans="1:9" x14ac:dyDescent="0.25">
      <c r="B56" s="24" t="s">
        <v>32</v>
      </c>
      <c r="C56" s="24"/>
      <c r="D56" s="24"/>
      <c r="E56" s="24"/>
      <c r="F56" s="24"/>
      <c r="G56" s="24"/>
      <c r="H56" s="24"/>
      <c r="I56" s="24"/>
    </row>
    <row r="57" spans="1:9" x14ac:dyDescent="0.25">
      <c r="B57" s="24"/>
      <c r="C57" s="24"/>
      <c r="D57" s="24"/>
      <c r="E57" s="24"/>
      <c r="F57" s="24"/>
      <c r="G57" s="24"/>
      <c r="H57" s="24"/>
      <c r="I57" s="24"/>
    </row>
    <row r="59" spans="1:9" x14ac:dyDescent="0.25">
      <c r="B59" s="8">
        <f>RATE(5*4,-30000,400000)*4</f>
        <v>0.16866444156642774</v>
      </c>
      <c r="C59" s="7" t="s">
        <v>33</v>
      </c>
      <c r="F59" s="4" t="s">
        <v>34</v>
      </c>
    </row>
    <row r="61" spans="1:9" x14ac:dyDescent="0.25">
      <c r="B61" s="24" t="s">
        <v>35</v>
      </c>
      <c r="C61" s="24"/>
      <c r="D61" s="24"/>
      <c r="E61" s="24"/>
      <c r="F61" s="24"/>
      <c r="G61" s="24"/>
      <c r="H61" s="24"/>
      <c r="I61" s="24"/>
    </row>
    <row r="62" spans="1:9" x14ac:dyDescent="0.25">
      <c r="B62" s="24"/>
      <c r="C62" s="24"/>
      <c r="D62" s="24"/>
      <c r="E62" s="24"/>
      <c r="F62" s="24"/>
      <c r="G62" s="24"/>
      <c r="H62" s="24"/>
      <c r="I62" s="24"/>
    </row>
    <row r="65" spans="1:10" ht="21" x14ac:dyDescent="0.35">
      <c r="A65" s="3" t="s">
        <v>36</v>
      </c>
      <c r="B65" s="28" t="s">
        <v>37</v>
      </c>
      <c r="C65" s="28"/>
      <c r="D65" s="28"/>
      <c r="E65" s="28"/>
      <c r="F65" s="28"/>
      <c r="G65" s="28"/>
      <c r="H65" s="28"/>
      <c r="I65" s="28"/>
      <c r="J65" s="28"/>
    </row>
    <row r="67" spans="1:10" ht="21" x14ac:dyDescent="0.35">
      <c r="A67" s="3" t="s">
        <v>26</v>
      </c>
      <c r="B67" s="28" t="s">
        <v>38</v>
      </c>
      <c r="C67" s="28"/>
      <c r="D67" s="28"/>
    </row>
    <row r="69" spans="1:10" x14ac:dyDescent="0.25">
      <c r="B69" t="s">
        <v>39</v>
      </c>
    </row>
    <row r="71" spans="1:10" x14ac:dyDescent="0.25">
      <c r="B71">
        <f>NPER(7.25%/12,-896.37,45000)</f>
        <v>60.000101665755025</v>
      </c>
      <c r="C71" t="s">
        <v>40</v>
      </c>
      <c r="F71" s="4" t="s">
        <v>41</v>
      </c>
    </row>
    <row r="73" spans="1:10" x14ac:dyDescent="0.25">
      <c r="B73" s="26" t="s">
        <v>42</v>
      </c>
      <c r="C73" s="26"/>
      <c r="D73" s="26"/>
    </row>
    <row r="75" spans="1:10" ht="21" x14ac:dyDescent="0.35">
      <c r="A75" s="3" t="s">
        <v>30</v>
      </c>
      <c r="B75" s="24" t="s">
        <v>43</v>
      </c>
      <c r="C75" s="24"/>
      <c r="D75" s="24"/>
      <c r="E75" s="24"/>
      <c r="F75" s="24"/>
      <c r="G75" s="24"/>
      <c r="H75" s="24"/>
      <c r="I75" s="24"/>
    </row>
    <row r="76" spans="1:10" x14ac:dyDescent="0.25">
      <c r="B76" s="24"/>
      <c r="C76" s="24"/>
      <c r="D76" s="24"/>
      <c r="E76" s="24"/>
      <c r="F76" s="24"/>
      <c r="G76" s="24"/>
      <c r="H76" s="24"/>
      <c r="I76" s="24"/>
    </row>
    <row r="78" spans="1:10" x14ac:dyDescent="0.25">
      <c r="B78" t="s">
        <v>44</v>
      </c>
    </row>
    <row r="80" spans="1:10" x14ac:dyDescent="0.25">
      <c r="B80">
        <f>NPER(7.25%/12,-1000,45000)</f>
        <v>52.674213136290163</v>
      </c>
      <c r="C80" t="s">
        <v>45</v>
      </c>
      <c r="F80" s="4" t="s">
        <v>46</v>
      </c>
    </row>
    <row r="82" spans="2:7" x14ac:dyDescent="0.25">
      <c r="B82" s="11" t="s">
        <v>47</v>
      </c>
    </row>
    <row r="83" spans="2:7" x14ac:dyDescent="0.25">
      <c r="B83" t="s">
        <v>48</v>
      </c>
    </row>
    <row r="84" spans="2:7" x14ac:dyDescent="0.25">
      <c r="B84" t="s">
        <v>49</v>
      </c>
    </row>
    <row r="85" spans="2:7" x14ac:dyDescent="0.25">
      <c r="B85" t="s">
        <v>50</v>
      </c>
    </row>
    <row r="87" spans="2:7" x14ac:dyDescent="0.25">
      <c r="B87" t="s">
        <v>51</v>
      </c>
    </row>
    <row r="88" spans="2:7" x14ac:dyDescent="0.25">
      <c r="B88" s="1">
        <f>FV(7.25%/12,52,-1000,45000)</f>
        <v>-670.82155326130305</v>
      </c>
      <c r="C88" s="1" t="s">
        <v>52</v>
      </c>
      <c r="F88" s="4" t="s">
        <v>53</v>
      </c>
      <c r="G88" s="4"/>
    </row>
    <row r="89" spans="2:7" x14ac:dyDescent="0.25">
      <c r="F89" s="4"/>
      <c r="G89" s="4" t="s">
        <v>54</v>
      </c>
    </row>
    <row r="90" spans="2:7" x14ac:dyDescent="0.25">
      <c r="B90" s="1">
        <f>FV(7.25%/12,1,0,-B88)</f>
        <v>-674.87443347892349</v>
      </c>
      <c r="C90" t="s">
        <v>55</v>
      </c>
      <c r="F90" s="4" t="s">
        <v>56</v>
      </c>
      <c r="G90" s="4"/>
    </row>
    <row r="92" spans="2:7" x14ac:dyDescent="0.25">
      <c r="B92" t="s">
        <v>57</v>
      </c>
    </row>
    <row r="93" spans="2:7" x14ac:dyDescent="0.25">
      <c r="B93" s="1">
        <f>FV(7.25%/12,53,-1000,45000)</f>
        <v>325.12556652112107</v>
      </c>
      <c r="C93" s="1" t="s">
        <v>58</v>
      </c>
      <c r="F93" s="4" t="s">
        <v>59</v>
      </c>
    </row>
    <row r="94" spans="2:7" x14ac:dyDescent="0.25">
      <c r="B94" s="1">
        <f>B93-1000</f>
        <v>-674.87443347887893</v>
      </c>
      <c r="C94" t="s">
        <v>60</v>
      </c>
      <c r="F94" s="4" t="s">
        <v>61</v>
      </c>
    </row>
    <row r="96" spans="2:7" x14ac:dyDescent="0.25">
      <c r="B96" s="29" t="s">
        <v>62</v>
      </c>
      <c r="C96" s="29"/>
      <c r="D96" s="9">
        <v>52</v>
      </c>
      <c r="E96" s="29" t="s">
        <v>63</v>
      </c>
      <c r="F96" s="29"/>
      <c r="G96" s="12">
        <v>674.87</v>
      </c>
    </row>
    <row r="97" spans="1:9" x14ac:dyDescent="0.25">
      <c r="B97" s="10"/>
      <c r="C97" s="10"/>
      <c r="D97" s="13"/>
      <c r="E97" s="14"/>
      <c r="F97" s="14"/>
      <c r="G97" s="15"/>
    </row>
    <row r="99" spans="1:9" ht="21" x14ac:dyDescent="0.35">
      <c r="A99" s="3" t="s">
        <v>64</v>
      </c>
      <c r="B99" s="24" t="s">
        <v>65</v>
      </c>
      <c r="C99" s="24"/>
      <c r="D99" s="24"/>
      <c r="E99" s="24"/>
      <c r="F99" s="24"/>
      <c r="G99" s="24"/>
      <c r="H99" s="24"/>
      <c r="I99" s="24"/>
    </row>
    <row r="100" spans="1:9" x14ac:dyDescent="0.25">
      <c r="B100" s="24"/>
      <c r="C100" s="24"/>
      <c r="D100" s="24"/>
      <c r="E100" s="24"/>
      <c r="F100" s="24"/>
      <c r="G100" s="24"/>
      <c r="H100" s="24"/>
      <c r="I100" s="24"/>
    </row>
    <row r="102" spans="1:9" ht="21" x14ac:dyDescent="0.35">
      <c r="A102" s="3" t="s">
        <v>26</v>
      </c>
      <c r="B102" t="s">
        <v>66</v>
      </c>
      <c r="C102" s="17">
        <f>260000*90%</f>
        <v>234000</v>
      </c>
      <c r="D102" t="s">
        <v>67</v>
      </c>
    </row>
    <row r="104" spans="1:9" x14ac:dyDescent="0.25">
      <c r="B104" t="s">
        <v>68</v>
      </c>
      <c r="D104" s="5">
        <f>PMT(3.25%/12,15*12,-234000)</f>
        <v>1644.244919272526</v>
      </c>
      <c r="E104" s="1" t="s">
        <v>69</v>
      </c>
    </row>
    <row r="106" spans="1:9" ht="21" x14ac:dyDescent="0.35">
      <c r="A106" s="3" t="s">
        <v>30</v>
      </c>
      <c r="B106" t="s">
        <v>70</v>
      </c>
      <c r="G106" s="5">
        <v>7016.71</v>
      </c>
    </row>
    <row r="108" spans="1:9" ht="21" x14ac:dyDescent="0.35">
      <c r="A108" s="3" t="s">
        <v>71</v>
      </c>
      <c r="B108" t="s">
        <v>72</v>
      </c>
    </row>
    <row r="110" spans="1:9" x14ac:dyDescent="0.25">
      <c r="B110" t="s">
        <v>73</v>
      </c>
    </row>
    <row r="112" spans="1:9" x14ac:dyDescent="0.25">
      <c r="B112" s="18" t="s">
        <v>74</v>
      </c>
      <c r="C112" s="18" t="s">
        <v>75</v>
      </c>
      <c r="D112" s="18" t="s">
        <v>76</v>
      </c>
      <c r="E112" s="18" t="s">
        <v>77</v>
      </c>
      <c r="F112" s="18" t="s">
        <v>78</v>
      </c>
      <c r="G112" s="18" t="s">
        <v>79</v>
      </c>
    </row>
    <row r="113" spans="2:11" x14ac:dyDescent="0.25">
      <c r="B113" s="2">
        <v>1</v>
      </c>
      <c r="C113" s="19">
        <v>234000</v>
      </c>
      <c r="D113" s="19">
        <f>1644.24</f>
        <v>1644.24</v>
      </c>
      <c r="E113" s="19">
        <f>C113*3.25%/12</f>
        <v>633.75</v>
      </c>
      <c r="F113" s="19">
        <f>D113-E113</f>
        <v>1010.49</v>
      </c>
      <c r="G113" s="19">
        <f>C113-F113</f>
        <v>232989.51</v>
      </c>
    </row>
    <row r="114" spans="2:11" x14ac:dyDescent="0.25">
      <c r="B114" s="2">
        <v>2</v>
      </c>
      <c r="C114" s="19">
        <f>G113</f>
        <v>232989.51</v>
      </c>
      <c r="D114" s="19">
        <f>1644.24</f>
        <v>1644.24</v>
      </c>
      <c r="E114" s="19">
        <f>C114*3.25%/12</f>
        <v>631.01325625000004</v>
      </c>
      <c r="F114" s="19">
        <f>D114-E114</f>
        <v>1013.22674375</v>
      </c>
      <c r="G114" s="19">
        <f>C114-F114</f>
        <v>231976.28325625</v>
      </c>
    </row>
    <row r="115" spans="2:11" x14ac:dyDescent="0.25">
      <c r="B115" s="2">
        <v>3</v>
      </c>
      <c r="C115" s="19">
        <f t="shared" ref="C115:C178" si="0">G114</f>
        <v>231976.28325625</v>
      </c>
      <c r="D115" s="19">
        <f t="shared" ref="D115:D178" si="1">1644.24</f>
        <v>1644.24</v>
      </c>
      <c r="E115" s="19">
        <f t="shared" ref="E115:E178" si="2">C115*3.25%/12</f>
        <v>628.26910048567709</v>
      </c>
      <c r="F115" s="19">
        <f t="shared" ref="F115:F178" si="3">D115-E115</f>
        <v>1015.9708995143229</v>
      </c>
      <c r="G115" s="19">
        <f t="shared" ref="G115:G178" si="4">C115-F115</f>
        <v>230960.31235673567</v>
      </c>
    </row>
    <row r="116" spans="2:11" x14ac:dyDescent="0.25">
      <c r="B116" s="2">
        <v>4</v>
      </c>
      <c r="C116" s="19">
        <f t="shared" si="0"/>
        <v>230960.31235673567</v>
      </c>
      <c r="D116" s="19">
        <f t="shared" si="1"/>
        <v>1644.24</v>
      </c>
      <c r="E116" s="19">
        <f t="shared" si="2"/>
        <v>625.51751263282574</v>
      </c>
      <c r="F116" s="19">
        <f t="shared" si="3"/>
        <v>1018.7224873671743</v>
      </c>
      <c r="G116" s="19">
        <f t="shared" si="4"/>
        <v>229941.5898693685</v>
      </c>
    </row>
    <row r="117" spans="2:11" x14ac:dyDescent="0.25">
      <c r="B117" s="2">
        <v>5</v>
      </c>
      <c r="C117" s="19">
        <f t="shared" si="0"/>
        <v>229941.5898693685</v>
      </c>
      <c r="D117" s="19">
        <f t="shared" si="1"/>
        <v>1644.24</v>
      </c>
      <c r="E117" s="19">
        <f t="shared" si="2"/>
        <v>622.75847256287307</v>
      </c>
      <c r="F117" s="19">
        <f t="shared" si="3"/>
        <v>1021.4815274371269</v>
      </c>
      <c r="G117" s="19">
        <f t="shared" si="4"/>
        <v>228920.10834193137</v>
      </c>
    </row>
    <row r="118" spans="2:11" x14ac:dyDescent="0.25">
      <c r="B118" s="2">
        <v>6</v>
      </c>
      <c r="C118" s="19">
        <f t="shared" si="0"/>
        <v>228920.10834193137</v>
      </c>
      <c r="D118" s="19">
        <f t="shared" si="1"/>
        <v>1644.24</v>
      </c>
      <c r="E118" s="19">
        <f t="shared" si="2"/>
        <v>619.99196009273078</v>
      </c>
      <c r="F118" s="19">
        <f t="shared" si="3"/>
        <v>1024.2480399072692</v>
      </c>
      <c r="G118" s="19">
        <f t="shared" si="4"/>
        <v>227895.86030202408</v>
      </c>
    </row>
    <row r="119" spans="2:11" x14ac:dyDescent="0.25">
      <c r="B119" s="2">
        <v>7</v>
      </c>
      <c r="C119" s="19">
        <f t="shared" si="0"/>
        <v>227895.86030202408</v>
      </c>
      <c r="D119" s="19">
        <f t="shared" si="1"/>
        <v>1644.24</v>
      </c>
      <c r="E119" s="19">
        <f t="shared" si="2"/>
        <v>617.2179549846486</v>
      </c>
      <c r="F119" s="19">
        <f t="shared" si="3"/>
        <v>1027.0220450153515</v>
      </c>
      <c r="G119" s="19">
        <f t="shared" si="4"/>
        <v>226868.83825700873</v>
      </c>
    </row>
    <row r="120" spans="2:11" x14ac:dyDescent="0.25">
      <c r="B120" s="2">
        <v>8</v>
      </c>
      <c r="C120" s="19">
        <f t="shared" si="0"/>
        <v>226868.83825700873</v>
      </c>
      <c r="D120" s="19">
        <f t="shared" si="1"/>
        <v>1644.24</v>
      </c>
      <c r="E120" s="19">
        <f t="shared" si="2"/>
        <v>614.43643694606533</v>
      </c>
      <c r="F120" s="19">
        <f t="shared" si="3"/>
        <v>1029.8035630539348</v>
      </c>
      <c r="G120" s="19">
        <f t="shared" si="4"/>
        <v>225839.0346939548</v>
      </c>
    </row>
    <row r="121" spans="2:11" x14ac:dyDescent="0.25">
      <c r="B121" s="2">
        <v>9</v>
      </c>
      <c r="C121" s="19">
        <f t="shared" si="0"/>
        <v>225839.0346939548</v>
      </c>
      <c r="D121" s="19">
        <f t="shared" si="1"/>
        <v>1644.24</v>
      </c>
      <c r="E121" s="19">
        <f t="shared" si="2"/>
        <v>611.64738562946093</v>
      </c>
      <c r="F121" s="19">
        <f t="shared" si="3"/>
        <v>1032.5926143705392</v>
      </c>
      <c r="G121" s="19">
        <f t="shared" si="4"/>
        <v>224806.44207958426</v>
      </c>
    </row>
    <row r="122" spans="2:11" x14ac:dyDescent="0.25">
      <c r="B122" s="2">
        <v>10</v>
      </c>
      <c r="C122" s="19">
        <f t="shared" si="0"/>
        <v>224806.44207958426</v>
      </c>
      <c r="D122" s="19">
        <f t="shared" si="1"/>
        <v>1644.24</v>
      </c>
      <c r="E122" s="19">
        <f t="shared" si="2"/>
        <v>608.85078063220737</v>
      </c>
      <c r="F122" s="19">
        <f t="shared" si="3"/>
        <v>1035.3892193677925</v>
      </c>
      <c r="G122" s="19">
        <f t="shared" si="4"/>
        <v>223771.05286021647</v>
      </c>
    </row>
    <row r="123" spans="2:11" x14ac:dyDescent="0.25">
      <c r="B123" s="2">
        <v>11</v>
      </c>
      <c r="C123" s="19">
        <f t="shared" si="0"/>
        <v>223771.05286021647</v>
      </c>
      <c r="D123" s="19">
        <f t="shared" si="1"/>
        <v>1644.24</v>
      </c>
      <c r="E123" s="19">
        <f t="shared" si="2"/>
        <v>606.04660149641961</v>
      </c>
      <c r="F123" s="19">
        <f t="shared" si="3"/>
        <v>1038.1933985035803</v>
      </c>
      <c r="G123" s="19">
        <f t="shared" si="4"/>
        <v>222732.85946171288</v>
      </c>
    </row>
    <row r="124" spans="2:11" x14ac:dyDescent="0.25">
      <c r="B124" s="2">
        <v>12</v>
      </c>
      <c r="C124" s="19">
        <f t="shared" si="0"/>
        <v>222732.85946171288</v>
      </c>
      <c r="D124" s="19">
        <f t="shared" si="1"/>
        <v>1644.24</v>
      </c>
      <c r="E124" s="19">
        <f t="shared" si="2"/>
        <v>603.23482770880571</v>
      </c>
      <c r="F124" s="19">
        <f t="shared" si="3"/>
        <v>1041.0051722911944</v>
      </c>
      <c r="G124" s="19">
        <f t="shared" si="4"/>
        <v>221691.8542894217</v>
      </c>
    </row>
    <row r="125" spans="2:11" x14ac:dyDescent="0.25">
      <c r="B125" s="2">
        <v>13</v>
      </c>
      <c r="C125" s="19">
        <f t="shared" si="0"/>
        <v>221691.8542894217</v>
      </c>
      <c r="D125" s="19">
        <f t="shared" si="1"/>
        <v>1644.24</v>
      </c>
      <c r="E125" s="20">
        <f t="shared" si="2"/>
        <v>600.41543870051714</v>
      </c>
      <c r="F125" s="19">
        <f t="shared" si="3"/>
        <v>1043.8245612994829</v>
      </c>
      <c r="G125" s="19">
        <f t="shared" si="4"/>
        <v>220648.0297281222</v>
      </c>
      <c r="I125" s="4" t="s">
        <v>81</v>
      </c>
    </row>
    <row r="126" spans="2:11" x14ac:dyDescent="0.25">
      <c r="B126" s="2">
        <v>14</v>
      </c>
      <c r="C126" s="19">
        <f t="shared" si="0"/>
        <v>220648.0297281222</v>
      </c>
      <c r="D126" s="19">
        <f t="shared" si="1"/>
        <v>1644.24</v>
      </c>
      <c r="E126" s="20">
        <f t="shared" si="2"/>
        <v>597.5884138469977</v>
      </c>
      <c r="F126" s="19">
        <f t="shared" si="3"/>
        <v>1046.6515861530024</v>
      </c>
      <c r="G126" s="19">
        <f t="shared" si="4"/>
        <v>219601.37814196921</v>
      </c>
      <c r="J126" t="s">
        <v>82</v>
      </c>
    </row>
    <row r="127" spans="2:11" x14ac:dyDescent="0.25">
      <c r="B127" s="2">
        <v>15</v>
      </c>
      <c r="C127" s="19">
        <f t="shared" si="0"/>
        <v>219601.37814196921</v>
      </c>
      <c r="D127" s="19">
        <f t="shared" si="1"/>
        <v>1644.24</v>
      </c>
      <c r="E127" s="20">
        <f t="shared" si="2"/>
        <v>594.75373246783329</v>
      </c>
      <c r="F127" s="19">
        <f t="shared" si="3"/>
        <v>1049.4862675321667</v>
      </c>
      <c r="G127" s="19">
        <f t="shared" si="4"/>
        <v>218551.89187443705</v>
      </c>
      <c r="J127" s="16">
        <f>SUM(E125:E136)</f>
        <v>7016.7068792818427</v>
      </c>
      <c r="K127" t="s">
        <v>83</v>
      </c>
    </row>
    <row r="128" spans="2:11" x14ac:dyDescent="0.25">
      <c r="B128" s="2">
        <v>16</v>
      </c>
      <c r="C128" s="19">
        <f t="shared" si="0"/>
        <v>218551.89187443705</v>
      </c>
      <c r="D128" s="19">
        <f t="shared" si="1"/>
        <v>1644.24</v>
      </c>
      <c r="E128" s="20">
        <f t="shared" si="2"/>
        <v>591.91137382660042</v>
      </c>
      <c r="F128" s="19">
        <f t="shared" si="3"/>
        <v>1052.3286261733997</v>
      </c>
      <c r="G128" s="19">
        <f t="shared" si="4"/>
        <v>217499.56324826364</v>
      </c>
    </row>
    <row r="129" spans="2:7" x14ac:dyDescent="0.25">
      <c r="B129" s="2">
        <v>17</v>
      </c>
      <c r="C129" s="19">
        <f t="shared" si="0"/>
        <v>217499.56324826364</v>
      </c>
      <c r="D129" s="19">
        <f t="shared" si="1"/>
        <v>1644.24</v>
      </c>
      <c r="E129" s="20">
        <f t="shared" si="2"/>
        <v>589.06131713071409</v>
      </c>
      <c r="F129" s="19">
        <f t="shared" si="3"/>
        <v>1055.1786828692859</v>
      </c>
      <c r="G129" s="19">
        <f t="shared" si="4"/>
        <v>216444.38456539434</v>
      </c>
    </row>
    <row r="130" spans="2:7" x14ac:dyDescent="0.25">
      <c r="B130" s="2">
        <v>18</v>
      </c>
      <c r="C130" s="19">
        <f t="shared" si="0"/>
        <v>216444.38456539434</v>
      </c>
      <c r="D130" s="19">
        <f t="shared" si="1"/>
        <v>1644.24</v>
      </c>
      <c r="E130" s="20">
        <f t="shared" si="2"/>
        <v>586.2035415312763</v>
      </c>
      <c r="F130" s="19">
        <f t="shared" si="3"/>
        <v>1058.0364584687236</v>
      </c>
      <c r="G130" s="19">
        <f t="shared" si="4"/>
        <v>215386.34810692561</v>
      </c>
    </row>
    <row r="131" spans="2:7" x14ac:dyDescent="0.25">
      <c r="B131" s="2">
        <v>19</v>
      </c>
      <c r="C131" s="19">
        <f t="shared" si="0"/>
        <v>215386.34810692561</v>
      </c>
      <c r="D131" s="19">
        <f t="shared" si="1"/>
        <v>1644.24</v>
      </c>
      <c r="E131" s="20">
        <f t="shared" si="2"/>
        <v>583.33802612292357</v>
      </c>
      <c r="F131" s="19">
        <f t="shared" si="3"/>
        <v>1060.9019738770764</v>
      </c>
      <c r="G131" s="19">
        <f t="shared" si="4"/>
        <v>214325.44613304854</v>
      </c>
    </row>
    <row r="132" spans="2:7" x14ac:dyDescent="0.25">
      <c r="B132" s="2">
        <v>20</v>
      </c>
      <c r="C132" s="19">
        <f t="shared" si="0"/>
        <v>214325.44613304854</v>
      </c>
      <c r="D132" s="19">
        <f t="shared" si="1"/>
        <v>1644.24</v>
      </c>
      <c r="E132" s="20">
        <f t="shared" si="2"/>
        <v>580.46474994367316</v>
      </c>
      <c r="F132" s="19">
        <f t="shared" si="3"/>
        <v>1063.775250056327</v>
      </c>
      <c r="G132" s="19">
        <f t="shared" si="4"/>
        <v>213261.67088299221</v>
      </c>
    </row>
    <row r="133" spans="2:7" x14ac:dyDescent="0.25">
      <c r="B133" s="2">
        <v>21</v>
      </c>
      <c r="C133" s="19">
        <f t="shared" si="0"/>
        <v>213261.67088299221</v>
      </c>
      <c r="D133" s="19">
        <f t="shared" si="1"/>
        <v>1644.24</v>
      </c>
      <c r="E133" s="20">
        <f t="shared" si="2"/>
        <v>577.58369197477066</v>
      </c>
      <c r="F133" s="19">
        <f t="shared" si="3"/>
        <v>1066.6563080252295</v>
      </c>
      <c r="G133" s="19">
        <f t="shared" si="4"/>
        <v>212195.01457496698</v>
      </c>
    </row>
    <row r="134" spans="2:7" x14ac:dyDescent="0.25">
      <c r="B134" s="2">
        <v>22</v>
      </c>
      <c r="C134" s="19">
        <f t="shared" si="0"/>
        <v>212195.01457496698</v>
      </c>
      <c r="D134" s="19">
        <f t="shared" si="1"/>
        <v>1644.24</v>
      </c>
      <c r="E134" s="20">
        <f t="shared" si="2"/>
        <v>574.6948311405356</v>
      </c>
      <c r="F134" s="19">
        <f t="shared" si="3"/>
        <v>1069.5451688594644</v>
      </c>
      <c r="G134" s="19">
        <f t="shared" si="4"/>
        <v>211125.4694061075</v>
      </c>
    </row>
    <row r="135" spans="2:7" x14ac:dyDescent="0.25">
      <c r="B135" s="2">
        <v>23</v>
      </c>
      <c r="C135" s="19">
        <f t="shared" si="0"/>
        <v>211125.4694061075</v>
      </c>
      <c r="D135" s="19">
        <f t="shared" si="1"/>
        <v>1644.24</v>
      </c>
      <c r="E135" s="20">
        <f t="shared" si="2"/>
        <v>571.79814630820783</v>
      </c>
      <c r="F135" s="19">
        <f t="shared" si="3"/>
        <v>1072.4418536917922</v>
      </c>
      <c r="G135" s="19">
        <f t="shared" si="4"/>
        <v>210053.0275524157</v>
      </c>
    </row>
    <row r="136" spans="2:7" x14ac:dyDescent="0.25">
      <c r="B136" s="2">
        <v>24</v>
      </c>
      <c r="C136" s="19">
        <f t="shared" si="0"/>
        <v>210053.0275524157</v>
      </c>
      <c r="D136" s="19">
        <f t="shared" si="1"/>
        <v>1644.24</v>
      </c>
      <c r="E136" s="20">
        <f t="shared" si="2"/>
        <v>568.8936162877925</v>
      </c>
      <c r="F136" s="19">
        <f t="shared" si="3"/>
        <v>1075.3463837122076</v>
      </c>
      <c r="G136" s="19">
        <f t="shared" si="4"/>
        <v>208977.68116870351</v>
      </c>
    </row>
    <row r="137" spans="2:7" x14ac:dyDescent="0.25">
      <c r="B137" s="2">
        <v>25</v>
      </c>
      <c r="C137" s="19">
        <f t="shared" si="0"/>
        <v>208977.68116870351</v>
      </c>
      <c r="D137" s="19">
        <f t="shared" si="1"/>
        <v>1644.24</v>
      </c>
      <c r="E137" s="19">
        <f t="shared" si="2"/>
        <v>565.98121983190538</v>
      </c>
      <c r="F137" s="19">
        <f t="shared" si="3"/>
        <v>1078.2587801680947</v>
      </c>
      <c r="G137" s="19">
        <f t="shared" si="4"/>
        <v>207899.4223885354</v>
      </c>
    </row>
    <row r="138" spans="2:7" x14ac:dyDescent="0.25">
      <c r="B138" s="2">
        <v>26</v>
      </c>
      <c r="C138" s="19">
        <f t="shared" si="0"/>
        <v>207899.4223885354</v>
      </c>
      <c r="D138" s="19">
        <f t="shared" si="1"/>
        <v>1644.24</v>
      </c>
      <c r="E138" s="19">
        <f t="shared" si="2"/>
        <v>563.06093563561672</v>
      </c>
      <c r="F138" s="19">
        <f t="shared" si="3"/>
        <v>1081.1790643643833</v>
      </c>
      <c r="G138" s="19">
        <f t="shared" si="4"/>
        <v>206818.24332417102</v>
      </c>
    </row>
    <row r="139" spans="2:7" x14ac:dyDescent="0.25">
      <c r="B139" s="2">
        <v>27</v>
      </c>
      <c r="C139" s="19">
        <f t="shared" si="0"/>
        <v>206818.24332417102</v>
      </c>
      <c r="D139" s="19">
        <f t="shared" si="1"/>
        <v>1644.24</v>
      </c>
      <c r="E139" s="19">
        <f t="shared" si="2"/>
        <v>560.13274233629647</v>
      </c>
      <c r="F139" s="19">
        <f t="shared" si="3"/>
        <v>1084.1072576637034</v>
      </c>
      <c r="G139" s="19">
        <f t="shared" si="4"/>
        <v>205734.13606650732</v>
      </c>
    </row>
    <row r="140" spans="2:7" x14ac:dyDescent="0.25">
      <c r="B140" s="2">
        <v>28</v>
      </c>
      <c r="C140" s="19">
        <f t="shared" si="0"/>
        <v>205734.13606650732</v>
      </c>
      <c r="D140" s="19">
        <f t="shared" si="1"/>
        <v>1644.24</v>
      </c>
      <c r="E140" s="19">
        <f t="shared" si="2"/>
        <v>557.19661851345734</v>
      </c>
      <c r="F140" s="19">
        <f t="shared" si="3"/>
        <v>1087.0433814865428</v>
      </c>
      <c r="G140" s="19">
        <f t="shared" si="4"/>
        <v>204647.09268502076</v>
      </c>
    </row>
    <row r="141" spans="2:7" x14ac:dyDescent="0.25">
      <c r="B141" s="2">
        <v>29</v>
      </c>
      <c r="C141" s="19">
        <f t="shared" si="0"/>
        <v>204647.09268502076</v>
      </c>
      <c r="D141" s="19">
        <f t="shared" si="1"/>
        <v>1644.24</v>
      </c>
      <c r="E141" s="19">
        <f t="shared" si="2"/>
        <v>554.25254268859794</v>
      </c>
      <c r="F141" s="19">
        <f t="shared" si="3"/>
        <v>1089.9874573114021</v>
      </c>
      <c r="G141" s="19">
        <f t="shared" si="4"/>
        <v>203557.10522770937</v>
      </c>
    </row>
    <row r="142" spans="2:7" x14ac:dyDescent="0.25">
      <c r="B142" s="2">
        <v>30</v>
      </c>
      <c r="C142" s="19">
        <f t="shared" si="0"/>
        <v>203557.10522770937</v>
      </c>
      <c r="D142" s="19">
        <f t="shared" si="1"/>
        <v>1644.24</v>
      </c>
      <c r="E142" s="19">
        <f t="shared" si="2"/>
        <v>551.3004933250462</v>
      </c>
      <c r="F142" s="19">
        <f t="shared" si="3"/>
        <v>1092.9395066749539</v>
      </c>
      <c r="G142" s="19">
        <f t="shared" si="4"/>
        <v>202464.16572103443</v>
      </c>
    </row>
    <row r="143" spans="2:7" x14ac:dyDescent="0.25">
      <c r="B143" s="2">
        <v>31</v>
      </c>
      <c r="C143" s="19">
        <f t="shared" si="0"/>
        <v>202464.16572103443</v>
      </c>
      <c r="D143" s="19">
        <f t="shared" si="1"/>
        <v>1644.24</v>
      </c>
      <c r="E143" s="19">
        <f t="shared" si="2"/>
        <v>548.34044882780165</v>
      </c>
      <c r="F143" s="19">
        <f t="shared" si="3"/>
        <v>1095.8995511721982</v>
      </c>
      <c r="G143" s="19">
        <f t="shared" si="4"/>
        <v>201368.26616986224</v>
      </c>
    </row>
    <row r="144" spans="2:7" x14ac:dyDescent="0.25">
      <c r="B144" s="2">
        <v>32</v>
      </c>
      <c r="C144" s="19">
        <f t="shared" si="0"/>
        <v>201368.26616986224</v>
      </c>
      <c r="D144" s="19">
        <f t="shared" si="1"/>
        <v>1644.24</v>
      </c>
      <c r="E144" s="19">
        <f t="shared" si="2"/>
        <v>545.37238754337693</v>
      </c>
      <c r="F144" s="19">
        <f t="shared" si="3"/>
        <v>1098.8676124566232</v>
      </c>
      <c r="G144" s="19">
        <f t="shared" si="4"/>
        <v>200269.39855740563</v>
      </c>
    </row>
    <row r="145" spans="2:9" x14ac:dyDescent="0.25">
      <c r="B145" s="2">
        <v>33</v>
      </c>
      <c r="C145" s="19">
        <f t="shared" si="0"/>
        <v>200269.39855740563</v>
      </c>
      <c r="D145" s="19">
        <f t="shared" si="1"/>
        <v>1644.24</v>
      </c>
      <c r="E145" s="19">
        <f t="shared" si="2"/>
        <v>542.39628775964024</v>
      </c>
      <c r="F145" s="19">
        <f t="shared" si="3"/>
        <v>1101.8437122403598</v>
      </c>
      <c r="G145" s="19">
        <f t="shared" si="4"/>
        <v>199167.55484516526</v>
      </c>
    </row>
    <row r="146" spans="2:9" x14ac:dyDescent="0.25">
      <c r="B146" s="2">
        <v>34</v>
      </c>
      <c r="C146" s="19">
        <f t="shared" si="0"/>
        <v>199167.55484516526</v>
      </c>
      <c r="D146" s="19">
        <f t="shared" si="1"/>
        <v>1644.24</v>
      </c>
      <c r="E146" s="19">
        <f t="shared" si="2"/>
        <v>539.41212770565596</v>
      </c>
      <c r="F146" s="19">
        <f t="shared" si="3"/>
        <v>1104.8278722943442</v>
      </c>
      <c r="G146" s="19">
        <f t="shared" si="4"/>
        <v>198062.72697287091</v>
      </c>
    </row>
    <row r="147" spans="2:9" x14ac:dyDescent="0.25">
      <c r="B147" s="2">
        <v>35</v>
      </c>
      <c r="C147" s="19">
        <f t="shared" si="0"/>
        <v>198062.72697287091</v>
      </c>
      <c r="D147" s="19">
        <f t="shared" si="1"/>
        <v>1644.24</v>
      </c>
      <c r="E147" s="19">
        <f t="shared" si="2"/>
        <v>536.41988555152545</v>
      </c>
      <c r="F147" s="19">
        <f t="shared" si="3"/>
        <v>1107.8201144484747</v>
      </c>
      <c r="G147" s="19">
        <f t="shared" si="4"/>
        <v>196954.90685842244</v>
      </c>
    </row>
    <row r="148" spans="2:9" x14ac:dyDescent="0.25">
      <c r="B148" s="2">
        <v>36</v>
      </c>
      <c r="C148" s="19">
        <f t="shared" si="0"/>
        <v>196954.90685842244</v>
      </c>
      <c r="D148" s="19">
        <f t="shared" si="1"/>
        <v>1644.24</v>
      </c>
      <c r="E148" s="19">
        <f t="shared" si="2"/>
        <v>533.41953940822748</v>
      </c>
      <c r="F148" s="19">
        <f t="shared" si="3"/>
        <v>1110.8204605917726</v>
      </c>
      <c r="G148" s="19">
        <f t="shared" si="4"/>
        <v>195844.08639783066</v>
      </c>
    </row>
    <row r="149" spans="2:9" x14ac:dyDescent="0.25">
      <c r="B149" s="2">
        <v>37</v>
      </c>
      <c r="C149" s="19">
        <f t="shared" si="0"/>
        <v>195844.08639783066</v>
      </c>
      <c r="D149" s="19">
        <f t="shared" si="1"/>
        <v>1644.24</v>
      </c>
      <c r="E149" s="19">
        <f t="shared" si="2"/>
        <v>530.411067327458</v>
      </c>
      <c r="F149" s="19">
        <f t="shared" si="3"/>
        <v>1113.8289326725421</v>
      </c>
      <c r="G149" s="19">
        <f t="shared" si="4"/>
        <v>194730.25746515812</v>
      </c>
    </row>
    <row r="150" spans="2:9" x14ac:dyDescent="0.25">
      <c r="B150" s="2">
        <v>38</v>
      </c>
      <c r="C150" s="19">
        <f t="shared" si="0"/>
        <v>194730.25746515812</v>
      </c>
      <c r="D150" s="19">
        <f t="shared" si="1"/>
        <v>1644.24</v>
      </c>
      <c r="E150" s="19">
        <f t="shared" si="2"/>
        <v>527.39444730147</v>
      </c>
      <c r="F150" s="19">
        <f t="shared" si="3"/>
        <v>1116.8455526985299</v>
      </c>
      <c r="G150" s="19">
        <f t="shared" si="4"/>
        <v>193613.41191245959</v>
      </c>
    </row>
    <row r="151" spans="2:9" x14ac:dyDescent="0.25">
      <c r="B151" s="2">
        <v>39</v>
      </c>
      <c r="C151" s="19">
        <f t="shared" si="0"/>
        <v>193613.41191245959</v>
      </c>
      <c r="D151" s="19">
        <f t="shared" si="1"/>
        <v>1644.24</v>
      </c>
      <c r="E151" s="19">
        <f t="shared" si="2"/>
        <v>524.36965726291135</v>
      </c>
      <c r="F151" s="19">
        <f t="shared" si="3"/>
        <v>1119.8703427370888</v>
      </c>
      <c r="G151" s="19">
        <f t="shared" si="4"/>
        <v>192493.5415697225</v>
      </c>
    </row>
    <row r="152" spans="2:9" x14ac:dyDescent="0.25">
      <c r="B152" s="2">
        <v>40</v>
      </c>
      <c r="C152" s="19">
        <f t="shared" si="0"/>
        <v>192493.5415697225</v>
      </c>
      <c r="D152" s="19">
        <f t="shared" si="1"/>
        <v>1644.24</v>
      </c>
      <c r="E152" s="19">
        <f t="shared" si="2"/>
        <v>521.3366750846651</v>
      </c>
      <c r="F152" s="19">
        <f t="shared" si="3"/>
        <v>1122.9033249153349</v>
      </c>
      <c r="G152" s="19">
        <f t="shared" si="4"/>
        <v>191370.63824480717</v>
      </c>
    </row>
    <row r="153" spans="2:9" x14ac:dyDescent="0.25">
      <c r="B153" s="2">
        <v>41</v>
      </c>
      <c r="C153" s="19">
        <f t="shared" si="0"/>
        <v>191370.63824480717</v>
      </c>
      <c r="D153" s="19">
        <f t="shared" si="1"/>
        <v>1644.24</v>
      </c>
      <c r="E153" s="19">
        <f t="shared" si="2"/>
        <v>518.29547857968612</v>
      </c>
      <c r="F153" s="19">
        <f t="shared" si="3"/>
        <v>1125.9445214203138</v>
      </c>
      <c r="G153" s="19">
        <f t="shared" si="4"/>
        <v>190244.69372338685</v>
      </c>
    </row>
    <row r="154" spans="2:9" x14ac:dyDescent="0.25">
      <c r="B154" s="2">
        <v>42</v>
      </c>
      <c r="C154" s="19">
        <f t="shared" si="0"/>
        <v>190244.69372338685</v>
      </c>
      <c r="D154" s="19">
        <f t="shared" si="1"/>
        <v>1644.24</v>
      </c>
      <c r="E154" s="19">
        <f t="shared" si="2"/>
        <v>515.24604550083939</v>
      </c>
      <c r="F154" s="19">
        <f t="shared" si="3"/>
        <v>1128.9939544991607</v>
      </c>
      <c r="G154" s="19">
        <f t="shared" si="4"/>
        <v>189115.69976888769</v>
      </c>
    </row>
    <row r="155" spans="2:9" x14ac:dyDescent="0.25">
      <c r="B155" s="2">
        <v>43</v>
      </c>
      <c r="C155" s="19">
        <f t="shared" si="0"/>
        <v>189115.69976888769</v>
      </c>
      <c r="D155" s="19">
        <f t="shared" si="1"/>
        <v>1644.24</v>
      </c>
      <c r="E155" s="19">
        <f t="shared" si="2"/>
        <v>512.18835354073747</v>
      </c>
      <c r="F155" s="19">
        <f t="shared" si="3"/>
        <v>1132.0516464592624</v>
      </c>
      <c r="G155" s="19">
        <f t="shared" si="4"/>
        <v>187983.64812242842</v>
      </c>
    </row>
    <row r="156" spans="2:9" x14ac:dyDescent="0.25">
      <c r="B156" s="2">
        <v>44</v>
      </c>
      <c r="C156" s="19">
        <f t="shared" si="0"/>
        <v>187983.64812242842</v>
      </c>
      <c r="D156" s="19">
        <f t="shared" si="1"/>
        <v>1644.24</v>
      </c>
      <c r="E156" s="19">
        <f t="shared" si="2"/>
        <v>509.12238033157701</v>
      </c>
      <c r="F156" s="19">
        <f t="shared" si="3"/>
        <v>1135.117619668423</v>
      </c>
      <c r="G156" s="19">
        <f t="shared" si="4"/>
        <v>186848.53050276</v>
      </c>
    </row>
    <row r="157" spans="2:9" x14ac:dyDescent="0.25">
      <c r="B157" s="9">
        <v>45</v>
      </c>
      <c r="C157" s="20">
        <f t="shared" si="0"/>
        <v>186848.53050276</v>
      </c>
      <c r="D157" s="20">
        <f t="shared" si="1"/>
        <v>1644.24</v>
      </c>
      <c r="E157" s="20">
        <f t="shared" si="2"/>
        <v>506.04810344497497</v>
      </c>
      <c r="F157" s="20">
        <f t="shared" si="3"/>
        <v>1138.1918965550251</v>
      </c>
      <c r="G157" s="20">
        <f t="shared" si="4"/>
        <v>185710.33860620498</v>
      </c>
      <c r="I157" s="4" t="s">
        <v>84</v>
      </c>
    </row>
    <row r="158" spans="2:9" x14ac:dyDescent="0.25">
      <c r="B158" s="9">
        <v>46</v>
      </c>
      <c r="C158" s="20">
        <f t="shared" si="0"/>
        <v>185710.33860620498</v>
      </c>
      <c r="D158" s="20">
        <f t="shared" si="1"/>
        <v>1644.24</v>
      </c>
      <c r="E158" s="20">
        <f t="shared" si="2"/>
        <v>502.96550039180516</v>
      </c>
      <c r="F158" s="20">
        <f t="shared" si="3"/>
        <v>1141.2744996081949</v>
      </c>
      <c r="G158" s="20">
        <f t="shared" si="4"/>
        <v>184569.06410659678</v>
      </c>
    </row>
    <row r="159" spans="2:9" x14ac:dyDescent="0.25">
      <c r="B159" s="2">
        <v>47</v>
      </c>
      <c r="C159" s="19">
        <f t="shared" si="0"/>
        <v>184569.06410659678</v>
      </c>
      <c r="D159" s="19">
        <f t="shared" si="1"/>
        <v>1644.24</v>
      </c>
      <c r="E159" s="19">
        <f t="shared" si="2"/>
        <v>499.87454862203299</v>
      </c>
      <c r="F159" s="19">
        <f t="shared" si="3"/>
        <v>1144.365451377967</v>
      </c>
      <c r="G159" s="19">
        <f t="shared" si="4"/>
        <v>183424.69865521882</v>
      </c>
    </row>
    <row r="160" spans="2:9" x14ac:dyDescent="0.25">
      <c r="B160" s="2">
        <v>48</v>
      </c>
      <c r="C160" s="19">
        <f t="shared" si="0"/>
        <v>183424.69865521882</v>
      </c>
      <c r="D160" s="19">
        <f t="shared" si="1"/>
        <v>1644.24</v>
      </c>
      <c r="E160" s="19">
        <f t="shared" si="2"/>
        <v>496.77522552455099</v>
      </c>
      <c r="F160" s="19">
        <f t="shared" si="3"/>
        <v>1147.4647744754491</v>
      </c>
      <c r="G160" s="19">
        <f t="shared" si="4"/>
        <v>182277.23388074336</v>
      </c>
    </row>
    <row r="161" spans="2:7" x14ac:dyDescent="0.25">
      <c r="B161" s="2">
        <v>49</v>
      </c>
      <c r="C161" s="19">
        <f t="shared" si="0"/>
        <v>182277.23388074336</v>
      </c>
      <c r="D161" s="19">
        <f t="shared" si="1"/>
        <v>1644.24</v>
      </c>
      <c r="E161" s="19">
        <f t="shared" si="2"/>
        <v>493.66750842701327</v>
      </c>
      <c r="F161" s="19">
        <f t="shared" si="3"/>
        <v>1150.5724915729868</v>
      </c>
      <c r="G161" s="19">
        <f t="shared" si="4"/>
        <v>181126.66138917036</v>
      </c>
    </row>
    <row r="162" spans="2:7" x14ac:dyDescent="0.25">
      <c r="B162" s="2">
        <v>50</v>
      </c>
      <c r="C162" s="19">
        <f t="shared" si="0"/>
        <v>181126.66138917036</v>
      </c>
      <c r="D162" s="19">
        <f t="shared" si="1"/>
        <v>1644.24</v>
      </c>
      <c r="E162" s="19">
        <f t="shared" si="2"/>
        <v>490.55137459566976</v>
      </c>
      <c r="F162" s="19">
        <f t="shared" si="3"/>
        <v>1153.6886254043302</v>
      </c>
      <c r="G162" s="19">
        <f t="shared" si="4"/>
        <v>179972.97276376604</v>
      </c>
    </row>
    <row r="163" spans="2:7" x14ac:dyDescent="0.25">
      <c r="B163" s="2">
        <v>51</v>
      </c>
      <c r="C163" s="19">
        <f t="shared" si="0"/>
        <v>179972.97276376604</v>
      </c>
      <c r="D163" s="19">
        <f t="shared" si="1"/>
        <v>1644.24</v>
      </c>
      <c r="E163" s="19">
        <f t="shared" si="2"/>
        <v>487.42680123519972</v>
      </c>
      <c r="F163" s="19">
        <f t="shared" si="3"/>
        <v>1156.8131987648003</v>
      </c>
      <c r="G163" s="19">
        <f t="shared" si="4"/>
        <v>178816.15956500123</v>
      </c>
    </row>
    <row r="164" spans="2:7" x14ac:dyDescent="0.25">
      <c r="B164" s="2">
        <v>52</v>
      </c>
      <c r="C164" s="19">
        <f t="shared" si="0"/>
        <v>178816.15956500123</v>
      </c>
      <c r="D164" s="19">
        <f t="shared" si="1"/>
        <v>1644.24</v>
      </c>
      <c r="E164" s="19">
        <f t="shared" si="2"/>
        <v>484.29376548854503</v>
      </c>
      <c r="F164" s="19">
        <f t="shared" si="3"/>
        <v>1159.946234511455</v>
      </c>
      <c r="G164" s="19">
        <f t="shared" si="4"/>
        <v>177656.21333048979</v>
      </c>
    </row>
    <row r="165" spans="2:7" x14ac:dyDescent="0.25">
      <c r="B165" s="2">
        <v>53</v>
      </c>
      <c r="C165" s="19">
        <f t="shared" si="0"/>
        <v>177656.21333048979</v>
      </c>
      <c r="D165" s="19">
        <f t="shared" si="1"/>
        <v>1644.24</v>
      </c>
      <c r="E165" s="19">
        <f t="shared" si="2"/>
        <v>481.15224443674316</v>
      </c>
      <c r="F165" s="19">
        <f t="shared" si="3"/>
        <v>1163.0877555632569</v>
      </c>
      <c r="G165" s="19">
        <f t="shared" si="4"/>
        <v>176493.12557492653</v>
      </c>
    </row>
    <row r="166" spans="2:7" x14ac:dyDescent="0.25">
      <c r="B166" s="2">
        <v>54</v>
      </c>
      <c r="C166" s="19">
        <f t="shared" si="0"/>
        <v>176493.12557492653</v>
      </c>
      <c r="D166" s="19">
        <f t="shared" si="1"/>
        <v>1644.24</v>
      </c>
      <c r="E166" s="19">
        <f t="shared" si="2"/>
        <v>478.00221509875934</v>
      </c>
      <c r="F166" s="19">
        <f t="shared" si="3"/>
        <v>1166.2377849012407</v>
      </c>
      <c r="G166" s="19">
        <f t="shared" si="4"/>
        <v>175326.8877900253</v>
      </c>
    </row>
    <row r="167" spans="2:7" x14ac:dyDescent="0.25">
      <c r="B167" s="2">
        <v>55</v>
      </c>
      <c r="C167" s="19">
        <f t="shared" si="0"/>
        <v>175326.8877900253</v>
      </c>
      <c r="D167" s="19">
        <f t="shared" si="1"/>
        <v>1644.24</v>
      </c>
      <c r="E167" s="19">
        <f t="shared" si="2"/>
        <v>474.84365443131855</v>
      </c>
      <c r="F167" s="19">
        <f t="shared" si="3"/>
        <v>1169.3963455686815</v>
      </c>
      <c r="G167" s="19">
        <f t="shared" si="4"/>
        <v>174157.49144445662</v>
      </c>
    </row>
    <row r="168" spans="2:7" x14ac:dyDescent="0.25">
      <c r="B168" s="2">
        <v>56</v>
      </c>
      <c r="C168" s="19">
        <f t="shared" si="0"/>
        <v>174157.49144445662</v>
      </c>
      <c r="D168" s="19">
        <f t="shared" si="1"/>
        <v>1644.24</v>
      </c>
      <c r="E168" s="19">
        <f t="shared" si="2"/>
        <v>471.67653932873668</v>
      </c>
      <c r="F168" s="19">
        <f t="shared" si="3"/>
        <v>1172.5634606712633</v>
      </c>
      <c r="G168" s="19">
        <f t="shared" si="4"/>
        <v>172984.92798378537</v>
      </c>
    </row>
    <row r="169" spans="2:7" x14ac:dyDescent="0.25">
      <c r="B169" s="2">
        <v>57</v>
      </c>
      <c r="C169" s="19">
        <f t="shared" si="0"/>
        <v>172984.92798378537</v>
      </c>
      <c r="D169" s="19">
        <f t="shared" si="1"/>
        <v>1644.24</v>
      </c>
      <c r="E169" s="19">
        <f t="shared" si="2"/>
        <v>468.50084662275208</v>
      </c>
      <c r="F169" s="19">
        <f t="shared" si="3"/>
        <v>1175.7391533772479</v>
      </c>
      <c r="G169" s="19">
        <f t="shared" si="4"/>
        <v>171809.18883040812</v>
      </c>
    </row>
    <row r="170" spans="2:7" x14ac:dyDescent="0.25">
      <c r="B170" s="2">
        <v>58</v>
      </c>
      <c r="C170" s="19">
        <f t="shared" si="0"/>
        <v>171809.18883040812</v>
      </c>
      <c r="D170" s="19">
        <f t="shared" si="1"/>
        <v>1644.24</v>
      </c>
      <c r="E170" s="19">
        <f t="shared" si="2"/>
        <v>465.31655308235531</v>
      </c>
      <c r="F170" s="19">
        <f t="shared" si="3"/>
        <v>1178.9234469176447</v>
      </c>
      <c r="G170" s="19">
        <f t="shared" si="4"/>
        <v>170630.26538349048</v>
      </c>
    </row>
    <row r="171" spans="2:7" x14ac:dyDescent="0.25">
      <c r="B171" s="2">
        <v>59</v>
      </c>
      <c r="C171" s="19">
        <f t="shared" si="0"/>
        <v>170630.26538349048</v>
      </c>
      <c r="D171" s="19">
        <f t="shared" si="1"/>
        <v>1644.24</v>
      </c>
      <c r="E171" s="19">
        <f t="shared" si="2"/>
        <v>462.12363541362009</v>
      </c>
      <c r="F171" s="19">
        <f t="shared" si="3"/>
        <v>1182.1163645863799</v>
      </c>
      <c r="G171" s="19">
        <f t="shared" si="4"/>
        <v>169448.14901890411</v>
      </c>
    </row>
    <row r="172" spans="2:7" x14ac:dyDescent="0.25">
      <c r="B172" s="2">
        <v>60</v>
      </c>
      <c r="C172" s="19">
        <f t="shared" si="0"/>
        <v>169448.14901890411</v>
      </c>
      <c r="D172" s="19">
        <f t="shared" si="1"/>
        <v>1644.24</v>
      </c>
      <c r="E172" s="19">
        <f t="shared" si="2"/>
        <v>458.92207025953195</v>
      </c>
      <c r="F172" s="19">
        <f t="shared" si="3"/>
        <v>1185.3179297404681</v>
      </c>
      <c r="G172" s="19">
        <f t="shared" si="4"/>
        <v>168262.83108916364</v>
      </c>
    </row>
    <row r="173" spans="2:7" x14ac:dyDescent="0.25">
      <c r="B173" s="2">
        <v>61</v>
      </c>
      <c r="C173" s="19">
        <f t="shared" si="0"/>
        <v>168262.83108916364</v>
      </c>
      <c r="D173" s="19">
        <f t="shared" si="1"/>
        <v>1644.24</v>
      </c>
      <c r="E173" s="19">
        <f t="shared" si="2"/>
        <v>455.71183419981821</v>
      </c>
      <c r="F173" s="19">
        <f t="shared" si="3"/>
        <v>1188.5281658001818</v>
      </c>
      <c r="G173" s="19">
        <f t="shared" si="4"/>
        <v>167074.30292336346</v>
      </c>
    </row>
    <row r="174" spans="2:7" x14ac:dyDescent="0.25">
      <c r="B174" s="2">
        <v>62</v>
      </c>
      <c r="C174" s="19">
        <f t="shared" si="0"/>
        <v>167074.30292336346</v>
      </c>
      <c r="D174" s="19">
        <f t="shared" si="1"/>
        <v>1644.24</v>
      </c>
      <c r="E174" s="19">
        <f t="shared" si="2"/>
        <v>452.49290375077607</v>
      </c>
      <c r="F174" s="19">
        <f t="shared" si="3"/>
        <v>1191.7470962492239</v>
      </c>
      <c r="G174" s="19">
        <f t="shared" si="4"/>
        <v>165882.55582711424</v>
      </c>
    </row>
    <row r="175" spans="2:7" x14ac:dyDescent="0.25">
      <c r="B175" s="2">
        <v>63</v>
      </c>
      <c r="C175" s="19">
        <f t="shared" si="0"/>
        <v>165882.55582711424</v>
      </c>
      <c r="D175" s="19">
        <f t="shared" si="1"/>
        <v>1644.24</v>
      </c>
      <c r="E175" s="19">
        <f t="shared" si="2"/>
        <v>449.26525536510104</v>
      </c>
      <c r="F175" s="19">
        <f t="shared" si="3"/>
        <v>1194.974744634899</v>
      </c>
      <c r="G175" s="19">
        <f t="shared" si="4"/>
        <v>164687.58108247933</v>
      </c>
    </row>
    <row r="176" spans="2:7" x14ac:dyDescent="0.25">
      <c r="B176" s="2">
        <v>64</v>
      </c>
      <c r="C176" s="19">
        <f t="shared" si="0"/>
        <v>164687.58108247933</v>
      </c>
      <c r="D176" s="19">
        <f t="shared" si="1"/>
        <v>1644.24</v>
      </c>
      <c r="E176" s="19">
        <f t="shared" si="2"/>
        <v>446.02886543171485</v>
      </c>
      <c r="F176" s="19">
        <f t="shared" si="3"/>
        <v>1198.2111345682852</v>
      </c>
      <c r="G176" s="19">
        <f t="shared" si="4"/>
        <v>163489.36994791104</v>
      </c>
    </row>
    <row r="177" spans="2:7" x14ac:dyDescent="0.25">
      <c r="B177" s="2">
        <v>65</v>
      </c>
      <c r="C177" s="19">
        <f t="shared" si="0"/>
        <v>163489.36994791104</v>
      </c>
      <c r="D177" s="19">
        <f t="shared" si="1"/>
        <v>1644.24</v>
      </c>
      <c r="E177" s="19">
        <f t="shared" si="2"/>
        <v>442.78371027559245</v>
      </c>
      <c r="F177" s="19">
        <f t="shared" si="3"/>
        <v>1201.4562897244075</v>
      </c>
      <c r="G177" s="19">
        <f t="shared" si="4"/>
        <v>162287.91365818662</v>
      </c>
    </row>
    <row r="178" spans="2:7" x14ac:dyDescent="0.25">
      <c r="B178" s="2">
        <v>66</v>
      </c>
      <c r="C178" s="19">
        <f t="shared" si="0"/>
        <v>162287.91365818662</v>
      </c>
      <c r="D178" s="19">
        <f t="shared" si="1"/>
        <v>1644.24</v>
      </c>
      <c r="E178" s="19">
        <f t="shared" si="2"/>
        <v>439.52976615758877</v>
      </c>
      <c r="F178" s="19">
        <f t="shared" si="3"/>
        <v>1204.7102338424113</v>
      </c>
      <c r="G178" s="19">
        <f t="shared" si="4"/>
        <v>161083.20342434422</v>
      </c>
    </row>
    <row r="179" spans="2:7" x14ac:dyDescent="0.25">
      <c r="B179" s="2">
        <v>67</v>
      </c>
      <c r="C179" s="19">
        <f t="shared" ref="C179:C242" si="5">G178</f>
        <v>161083.20342434422</v>
      </c>
      <c r="D179" s="19">
        <f t="shared" ref="D179:D242" si="6">1644.24</f>
        <v>1644.24</v>
      </c>
      <c r="E179" s="19">
        <f t="shared" ref="E179:E242" si="7">C179*3.25%/12</f>
        <v>436.2670092742656</v>
      </c>
      <c r="F179" s="19">
        <f t="shared" ref="F179:F242" si="8">D179-E179</f>
        <v>1207.9729907257345</v>
      </c>
      <c r="G179" s="19">
        <f t="shared" ref="G179:G242" si="9">C179-F179</f>
        <v>159875.23043361848</v>
      </c>
    </row>
    <row r="180" spans="2:7" x14ac:dyDescent="0.25">
      <c r="B180" s="2">
        <v>68</v>
      </c>
      <c r="C180" s="19">
        <f t="shared" si="5"/>
        <v>159875.23043361848</v>
      </c>
      <c r="D180" s="19">
        <f t="shared" si="6"/>
        <v>1644.24</v>
      </c>
      <c r="E180" s="19">
        <f t="shared" si="7"/>
        <v>432.99541575771673</v>
      </c>
      <c r="F180" s="19">
        <f t="shared" si="8"/>
        <v>1211.2445842422833</v>
      </c>
      <c r="G180" s="19">
        <f t="shared" si="9"/>
        <v>158663.98584937619</v>
      </c>
    </row>
    <row r="181" spans="2:7" x14ac:dyDescent="0.25">
      <c r="B181" s="2">
        <v>69</v>
      </c>
      <c r="C181" s="19">
        <f t="shared" si="5"/>
        <v>158663.98584937619</v>
      </c>
      <c r="D181" s="19">
        <f t="shared" si="6"/>
        <v>1644.24</v>
      </c>
      <c r="E181" s="19">
        <f t="shared" si="7"/>
        <v>429.71496167539385</v>
      </c>
      <c r="F181" s="19">
        <f t="shared" si="8"/>
        <v>1214.5250383246062</v>
      </c>
      <c r="G181" s="19">
        <f t="shared" si="9"/>
        <v>157449.46081105157</v>
      </c>
    </row>
    <row r="182" spans="2:7" x14ac:dyDescent="0.25">
      <c r="B182" s="2">
        <v>70</v>
      </c>
      <c r="C182" s="19">
        <f t="shared" si="5"/>
        <v>157449.46081105157</v>
      </c>
      <c r="D182" s="19">
        <f t="shared" si="6"/>
        <v>1644.24</v>
      </c>
      <c r="E182" s="19">
        <f t="shared" si="7"/>
        <v>426.42562302993133</v>
      </c>
      <c r="F182" s="19">
        <f t="shared" si="8"/>
        <v>1217.8143769700687</v>
      </c>
      <c r="G182" s="19">
        <f t="shared" si="9"/>
        <v>156231.64643408151</v>
      </c>
    </row>
    <row r="183" spans="2:7" x14ac:dyDescent="0.25">
      <c r="B183" s="2">
        <v>71</v>
      </c>
      <c r="C183" s="19">
        <f t="shared" si="5"/>
        <v>156231.64643408151</v>
      </c>
      <c r="D183" s="19">
        <f t="shared" si="6"/>
        <v>1644.24</v>
      </c>
      <c r="E183" s="19">
        <f t="shared" si="7"/>
        <v>423.1273757589708</v>
      </c>
      <c r="F183" s="19">
        <f t="shared" si="8"/>
        <v>1221.1126242410292</v>
      </c>
      <c r="G183" s="19">
        <f t="shared" si="9"/>
        <v>155010.53380984048</v>
      </c>
    </row>
    <row r="184" spans="2:7" x14ac:dyDescent="0.25">
      <c r="B184" s="2">
        <v>72</v>
      </c>
      <c r="C184" s="19">
        <f t="shared" si="5"/>
        <v>155010.53380984048</v>
      </c>
      <c r="D184" s="19">
        <f t="shared" si="6"/>
        <v>1644.24</v>
      </c>
      <c r="E184" s="19">
        <f t="shared" si="7"/>
        <v>419.82019573498468</v>
      </c>
      <c r="F184" s="19">
        <f t="shared" si="8"/>
        <v>1224.4198042650153</v>
      </c>
      <c r="G184" s="19">
        <f t="shared" si="9"/>
        <v>153786.11400557545</v>
      </c>
    </row>
    <row r="185" spans="2:7" x14ac:dyDescent="0.25">
      <c r="B185" s="2">
        <v>73</v>
      </c>
      <c r="C185" s="19">
        <f t="shared" si="5"/>
        <v>153786.11400557545</v>
      </c>
      <c r="D185" s="19">
        <f t="shared" si="6"/>
        <v>1644.24</v>
      </c>
      <c r="E185" s="19">
        <f t="shared" si="7"/>
        <v>416.50405876510018</v>
      </c>
      <c r="F185" s="19">
        <f t="shared" si="8"/>
        <v>1227.7359412348999</v>
      </c>
      <c r="G185" s="19">
        <f t="shared" si="9"/>
        <v>152558.37806434056</v>
      </c>
    </row>
    <row r="186" spans="2:7" x14ac:dyDescent="0.25">
      <c r="B186" s="2">
        <v>74</v>
      </c>
      <c r="C186" s="19">
        <f t="shared" si="5"/>
        <v>152558.37806434056</v>
      </c>
      <c r="D186" s="19">
        <f t="shared" si="6"/>
        <v>1644.24</v>
      </c>
      <c r="E186" s="19">
        <f t="shared" si="7"/>
        <v>413.17894059092237</v>
      </c>
      <c r="F186" s="19">
        <f t="shared" si="8"/>
        <v>1231.0610594090776</v>
      </c>
      <c r="G186" s="19">
        <f t="shared" si="9"/>
        <v>151327.31700493148</v>
      </c>
    </row>
    <row r="187" spans="2:7" x14ac:dyDescent="0.25">
      <c r="B187" s="2">
        <v>75</v>
      </c>
      <c r="C187" s="19">
        <f t="shared" si="5"/>
        <v>151327.31700493148</v>
      </c>
      <c r="D187" s="19">
        <f t="shared" si="6"/>
        <v>1644.24</v>
      </c>
      <c r="E187" s="19">
        <f t="shared" si="7"/>
        <v>409.84481688835609</v>
      </c>
      <c r="F187" s="19">
        <f t="shared" si="8"/>
        <v>1234.395183111644</v>
      </c>
      <c r="G187" s="19">
        <f t="shared" si="9"/>
        <v>150092.92182181982</v>
      </c>
    </row>
    <row r="188" spans="2:7" x14ac:dyDescent="0.25">
      <c r="B188" s="2">
        <v>76</v>
      </c>
      <c r="C188" s="19">
        <f t="shared" si="5"/>
        <v>150092.92182181982</v>
      </c>
      <c r="D188" s="19">
        <f t="shared" si="6"/>
        <v>1644.24</v>
      </c>
      <c r="E188" s="19">
        <f t="shared" si="7"/>
        <v>406.50166326742868</v>
      </c>
      <c r="F188" s="19">
        <f t="shared" si="8"/>
        <v>1237.7383367325713</v>
      </c>
      <c r="G188" s="19">
        <f t="shared" si="9"/>
        <v>148855.18348508724</v>
      </c>
    </row>
    <row r="189" spans="2:7" x14ac:dyDescent="0.25">
      <c r="B189" s="2">
        <v>77</v>
      </c>
      <c r="C189" s="19">
        <f t="shared" si="5"/>
        <v>148855.18348508724</v>
      </c>
      <c r="D189" s="19">
        <f t="shared" si="6"/>
        <v>1644.24</v>
      </c>
      <c r="E189" s="19">
        <f t="shared" si="7"/>
        <v>403.14945527211125</v>
      </c>
      <c r="F189" s="19">
        <f t="shared" si="8"/>
        <v>1241.0905447278888</v>
      </c>
      <c r="G189" s="19">
        <f t="shared" si="9"/>
        <v>147614.09294035935</v>
      </c>
    </row>
    <row r="190" spans="2:7" x14ac:dyDescent="0.25">
      <c r="B190" s="2">
        <v>78</v>
      </c>
      <c r="C190" s="19">
        <f t="shared" si="5"/>
        <v>147614.09294035935</v>
      </c>
      <c r="D190" s="19">
        <f t="shared" si="6"/>
        <v>1644.24</v>
      </c>
      <c r="E190" s="19">
        <f t="shared" si="7"/>
        <v>399.78816838013989</v>
      </c>
      <c r="F190" s="19">
        <f t="shared" si="8"/>
        <v>1244.4518316198601</v>
      </c>
      <c r="G190" s="19">
        <f t="shared" si="9"/>
        <v>146369.64110873948</v>
      </c>
    </row>
    <row r="191" spans="2:7" x14ac:dyDescent="0.25">
      <c r="B191" s="2">
        <v>79</v>
      </c>
      <c r="C191" s="19">
        <f t="shared" si="5"/>
        <v>146369.64110873948</v>
      </c>
      <c r="D191" s="19">
        <f t="shared" si="6"/>
        <v>1644.24</v>
      </c>
      <c r="E191" s="19">
        <f t="shared" si="7"/>
        <v>396.41777800283609</v>
      </c>
      <c r="F191" s="19">
        <f t="shared" si="8"/>
        <v>1247.822221997164</v>
      </c>
      <c r="G191" s="19">
        <f t="shared" si="9"/>
        <v>145121.81888674232</v>
      </c>
    </row>
    <row r="192" spans="2:7" x14ac:dyDescent="0.25">
      <c r="B192" s="2">
        <v>80</v>
      </c>
      <c r="C192" s="19">
        <f t="shared" si="5"/>
        <v>145121.81888674232</v>
      </c>
      <c r="D192" s="19">
        <f t="shared" si="6"/>
        <v>1644.24</v>
      </c>
      <c r="E192" s="19">
        <f t="shared" si="7"/>
        <v>393.0382594849271</v>
      </c>
      <c r="F192" s="19">
        <f t="shared" si="8"/>
        <v>1251.201740515073</v>
      </c>
      <c r="G192" s="19">
        <f t="shared" si="9"/>
        <v>143870.61714622725</v>
      </c>
    </row>
    <row r="193" spans="2:7" x14ac:dyDescent="0.25">
      <c r="B193" s="2">
        <v>81</v>
      </c>
      <c r="C193" s="19">
        <f t="shared" si="5"/>
        <v>143870.61714622725</v>
      </c>
      <c r="D193" s="19">
        <f t="shared" si="6"/>
        <v>1644.24</v>
      </c>
      <c r="E193" s="19">
        <f t="shared" si="7"/>
        <v>389.64958810436548</v>
      </c>
      <c r="F193" s="19">
        <f t="shared" si="8"/>
        <v>1254.5904118956346</v>
      </c>
      <c r="G193" s="19">
        <f t="shared" si="9"/>
        <v>142616.02673433162</v>
      </c>
    </row>
    <row r="194" spans="2:7" x14ac:dyDescent="0.25">
      <c r="B194" s="2">
        <v>82</v>
      </c>
      <c r="C194" s="19">
        <f t="shared" si="5"/>
        <v>142616.02673433162</v>
      </c>
      <c r="D194" s="19">
        <f t="shared" si="6"/>
        <v>1644.24</v>
      </c>
      <c r="E194" s="19">
        <f t="shared" si="7"/>
        <v>386.25173907214815</v>
      </c>
      <c r="F194" s="19">
        <f t="shared" si="8"/>
        <v>1257.9882609278518</v>
      </c>
      <c r="G194" s="19">
        <f t="shared" si="9"/>
        <v>141358.03847340378</v>
      </c>
    </row>
    <row r="195" spans="2:7" x14ac:dyDescent="0.25">
      <c r="B195" s="2">
        <v>83</v>
      </c>
      <c r="C195" s="19">
        <f t="shared" si="5"/>
        <v>141358.03847340378</v>
      </c>
      <c r="D195" s="19">
        <f t="shared" si="6"/>
        <v>1644.24</v>
      </c>
      <c r="E195" s="19">
        <f t="shared" si="7"/>
        <v>382.8446875321352</v>
      </c>
      <c r="F195" s="19">
        <f t="shared" si="8"/>
        <v>1261.3953124678649</v>
      </c>
      <c r="G195" s="19">
        <f t="shared" si="9"/>
        <v>140096.64316093593</v>
      </c>
    </row>
    <row r="196" spans="2:7" x14ac:dyDescent="0.25">
      <c r="B196" s="2">
        <v>84</v>
      </c>
      <c r="C196" s="19">
        <f t="shared" si="5"/>
        <v>140096.64316093593</v>
      </c>
      <c r="D196" s="19">
        <f t="shared" si="6"/>
        <v>1644.24</v>
      </c>
      <c r="E196" s="19">
        <f t="shared" si="7"/>
        <v>379.42840856086815</v>
      </c>
      <c r="F196" s="19">
        <f t="shared" si="8"/>
        <v>1264.8115914391319</v>
      </c>
      <c r="G196" s="19">
        <f t="shared" si="9"/>
        <v>138831.8315694968</v>
      </c>
    </row>
    <row r="197" spans="2:7" x14ac:dyDescent="0.25">
      <c r="B197" s="2">
        <v>85</v>
      </c>
      <c r="C197" s="19">
        <f t="shared" si="5"/>
        <v>138831.8315694968</v>
      </c>
      <c r="D197" s="19">
        <f t="shared" si="6"/>
        <v>1644.24</v>
      </c>
      <c r="E197" s="19">
        <f t="shared" si="7"/>
        <v>376.00287716738717</v>
      </c>
      <c r="F197" s="19">
        <f t="shared" si="8"/>
        <v>1268.2371228326128</v>
      </c>
      <c r="G197" s="19">
        <f t="shared" si="9"/>
        <v>137563.59444666418</v>
      </c>
    </row>
    <row r="198" spans="2:7" x14ac:dyDescent="0.25">
      <c r="B198" s="2">
        <v>86</v>
      </c>
      <c r="C198" s="19">
        <f t="shared" si="5"/>
        <v>137563.59444666418</v>
      </c>
      <c r="D198" s="19">
        <f t="shared" si="6"/>
        <v>1644.24</v>
      </c>
      <c r="E198" s="19">
        <f t="shared" si="7"/>
        <v>372.56806829304884</v>
      </c>
      <c r="F198" s="19">
        <f t="shared" si="8"/>
        <v>1271.6719317069512</v>
      </c>
      <c r="G198" s="19">
        <f t="shared" si="9"/>
        <v>136291.92251495723</v>
      </c>
    </row>
    <row r="199" spans="2:7" x14ac:dyDescent="0.25">
      <c r="B199" s="2">
        <v>87</v>
      </c>
      <c r="C199" s="19">
        <f t="shared" si="5"/>
        <v>136291.92251495723</v>
      </c>
      <c r="D199" s="19">
        <f t="shared" si="6"/>
        <v>1644.24</v>
      </c>
      <c r="E199" s="19">
        <f t="shared" si="7"/>
        <v>369.12395681134257</v>
      </c>
      <c r="F199" s="19">
        <f t="shared" si="8"/>
        <v>1275.1160431886574</v>
      </c>
      <c r="G199" s="19">
        <f t="shared" si="9"/>
        <v>135016.80647176856</v>
      </c>
    </row>
    <row r="200" spans="2:7" x14ac:dyDescent="0.25">
      <c r="B200" s="2">
        <v>88</v>
      </c>
      <c r="C200" s="19">
        <f t="shared" si="5"/>
        <v>135016.80647176856</v>
      </c>
      <c r="D200" s="19">
        <f t="shared" si="6"/>
        <v>1644.24</v>
      </c>
      <c r="E200" s="19">
        <f t="shared" si="7"/>
        <v>365.67051752770652</v>
      </c>
      <c r="F200" s="19">
        <f t="shared" si="8"/>
        <v>1278.5694824722934</v>
      </c>
      <c r="G200" s="19">
        <f t="shared" si="9"/>
        <v>133738.23698929627</v>
      </c>
    </row>
    <row r="201" spans="2:7" x14ac:dyDescent="0.25">
      <c r="B201" s="2">
        <v>89</v>
      </c>
      <c r="C201" s="19">
        <f t="shared" si="5"/>
        <v>133738.23698929627</v>
      </c>
      <c r="D201" s="19">
        <f t="shared" si="6"/>
        <v>1644.24</v>
      </c>
      <c r="E201" s="19">
        <f t="shared" si="7"/>
        <v>362.2077251793441</v>
      </c>
      <c r="F201" s="19">
        <f t="shared" si="8"/>
        <v>1282.0322748206559</v>
      </c>
      <c r="G201" s="19">
        <f t="shared" si="9"/>
        <v>132456.20471447561</v>
      </c>
    </row>
    <row r="202" spans="2:7" x14ac:dyDescent="0.25">
      <c r="B202" s="2">
        <v>90</v>
      </c>
      <c r="C202" s="19">
        <f t="shared" si="5"/>
        <v>132456.20471447561</v>
      </c>
      <c r="D202" s="19">
        <f t="shared" si="6"/>
        <v>1644.24</v>
      </c>
      <c r="E202" s="19">
        <f t="shared" si="7"/>
        <v>358.73555443503807</v>
      </c>
      <c r="F202" s="19">
        <f t="shared" si="8"/>
        <v>1285.504445564962</v>
      </c>
      <c r="G202" s="19">
        <f t="shared" si="9"/>
        <v>131170.70026891064</v>
      </c>
    </row>
    <row r="203" spans="2:7" x14ac:dyDescent="0.25">
      <c r="B203" s="2">
        <v>91</v>
      </c>
      <c r="C203" s="19">
        <f t="shared" si="5"/>
        <v>131170.70026891064</v>
      </c>
      <c r="D203" s="19">
        <f t="shared" si="6"/>
        <v>1644.24</v>
      </c>
      <c r="E203" s="19">
        <f t="shared" si="7"/>
        <v>355.25397989496633</v>
      </c>
      <c r="F203" s="19">
        <f t="shared" si="8"/>
        <v>1288.9860201050337</v>
      </c>
      <c r="G203" s="19">
        <f t="shared" si="9"/>
        <v>129881.71424880561</v>
      </c>
    </row>
    <row r="204" spans="2:7" x14ac:dyDescent="0.25">
      <c r="B204" s="2">
        <v>92</v>
      </c>
      <c r="C204" s="19">
        <f t="shared" si="5"/>
        <v>129881.71424880561</v>
      </c>
      <c r="D204" s="19">
        <f t="shared" si="6"/>
        <v>1644.24</v>
      </c>
      <c r="E204" s="19">
        <f t="shared" si="7"/>
        <v>351.76297609051522</v>
      </c>
      <c r="F204" s="19">
        <f t="shared" si="8"/>
        <v>1292.4770239094848</v>
      </c>
      <c r="G204" s="19">
        <f t="shared" si="9"/>
        <v>128589.23722489613</v>
      </c>
    </row>
    <row r="205" spans="2:7" x14ac:dyDescent="0.25">
      <c r="B205" s="2">
        <v>93</v>
      </c>
      <c r="C205" s="19">
        <f t="shared" si="5"/>
        <v>128589.23722489613</v>
      </c>
      <c r="D205" s="19">
        <f t="shared" si="6"/>
        <v>1644.24</v>
      </c>
      <c r="E205" s="19">
        <f t="shared" si="7"/>
        <v>348.26251748409368</v>
      </c>
      <c r="F205" s="19">
        <f t="shared" si="8"/>
        <v>1295.9774825159063</v>
      </c>
      <c r="G205" s="19">
        <f t="shared" si="9"/>
        <v>127293.25974238022</v>
      </c>
    </row>
    <row r="206" spans="2:7" x14ac:dyDescent="0.25">
      <c r="B206" s="2">
        <v>94</v>
      </c>
      <c r="C206" s="19">
        <f t="shared" si="5"/>
        <v>127293.25974238022</v>
      </c>
      <c r="D206" s="19">
        <f t="shared" si="6"/>
        <v>1644.24</v>
      </c>
      <c r="E206" s="19">
        <f t="shared" si="7"/>
        <v>344.75257846894647</v>
      </c>
      <c r="F206" s="19">
        <f t="shared" si="8"/>
        <v>1299.4874215310535</v>
      </c>
      <c r="G206" s="19">
        <f t="shared" si="9"/>
        <v>125993.77232084917</v>
      </c>
    </row>
    <row r="207" spans="2:7" x14ac:dyDescent="0.25">
      <c r="B207" s="2">
        <v>95</v>
      </c>
      <c r="C207" s="19">
        <f t="shared" si="5"/>
        <v>125993.77232084917</v>
      </c>
      <c r="D207" s="19">
        <f t="shared" si="6"/>
        <v>1644.24</v>
      </c>
      <c r="E207" s="19">
        <f t="shared" si="7"/>
        <v>341.23313336896649</v>
      </c>
      <c r="F207" s="19">
        <f t="shared" si="8"/>
        <v>1303.0068666310335</v>
      </c>
      <c r="G207" s="19">
        <f t="shared" si="9"/>
        <v>124690.76545421813</v>
      </c>
    </row>
    <row r="208" spans="2:7" x14ac:dyDescent="0.25">
      <c r="B208" s="2">
        <v>96</v>
      </c>
      <c r="C208" s="19">
        <f t="shared" si="5"/>
        <v>124690.76545421813</v>
      </c>
      <c r="D208" s="19">
        <f t="shared" si="6"/>
        <v>1644.24</v>
      </c>
      <c r="E208" s="19">
        <f t="shared" si="7"/>
        <v>337.70415643850743</v>
      </c>
      <c r="F208" s="19">
        <f t="shared" si="8"/>
        <v>1306.5358435614926</v>
      </c>
      <c r="G208" s="19">
        <f t="shared" si="9"/>
        <v>123384.22961065664</v>
      </c>
    </row>
    <row r="209" spans="2:7" x14ac:dyDescent="0.25">
      <c r="B209" s="2">
        <v>97</v>
      </c>
      <c r="C209" s="19">
        <f t="shared" si="5"/>
        <v>123384.22961065664</v>
      </c>
      <c r="D209" s="19">
        <f t="shared" si="6"/>
        <v>1644.24</v>
      </c>
      <c r="E209" s="19">
        <f t="shared" si="7"/>
        <v>334.16562186219505</v>
      </c>
      <c r="F209" s="19">
        <f t="shared" si="8"/>
        <v>1310.0743781378051</v>
      </c>
      <c r="G209" s="19">
        <f t="shared" si="9"/>
        <v>122074.15523251882</v>
      </c>
    </row>
    <row r="210" spans="2:7" x14ac:dyDescent="0.25">
      <c r="B210" s="2">
        <v>98</v>
      </c>
      <c r="C210" s="19">
        <f t="shared" si="5"/>
        <v>122074.15523251882</v>
      </c>
      <c r="D210" s="19">
        <f t="shared" si="6"/>
        <v>1644.24</v>
      </c>
      <c r="E210" s="19">
        <f t="shared" si="7"/>
        <v>330.61750375473849</v>
      </c>
      <c r="F210" s="19">
        <f t="shared" si="8"/>
        <v>1313.6224962452616</v>
      </c>
      <c r="G210" s="19">
        <f t="shared" si="9"/>
        <v>120760.53273627357</v>
      </c>
    </row>
    <row r="211" spans="2:7" x14ac:dyDescent="0.25">
      <c r="B211" s="2">
        <v>99</v>
      </c>
      <c r="C211" s="19">
        <f t="shared" si="5"/>
        <v>120760.53273627357</v>
      </c>
      <c r="D211" s="19">
        <f t="shared" si="6"/>
        <v>1644.24</v>
      </c>
      <c r="E211" s="19">
        <f t="shared" si="7"/>
        <v>327.05977616074091</v>
      </c>
      <c r="F211" s="19">
        <f t="shared" si="8"/>
        <v>1317.180223839259</v>
      </c>
      <c r="G211" s="19">
        <f t="shared" si="9"/>
        <v>119443.35251243431</v>
      </c>
    </row>
    <row r="212" spans="2:7" x14ac:dyDescent="0.25">
      <c r="B212" s="2">
        <v>100</v>
      </c>
      <c r="C212" s="19">
        <f t="shared" si="5"/>
        <v>119443.35251243431</v>
      </c>
      <c r="D212" s="19">
        <f t="shared" si="6"/>
        <v>1644.24</v>
      </c>
      <c r="E212" s="19">
        <f t="shared" si="7"/>
        <v>323.4924130545096</v>
      </c>
      <c r="F212" s="19">
        <f t="shared" si="8"/>
        <v>1320.7475869454904</v>
      </c>
      <c r="G212" s="19">
        <f t="shared" si="9"/>
        <v>118122.60492548882</v>
      </c>
    </row>
    <row r="213" spans="2:7" x14ac:dyDescent="0.25">
      <c r="B213" s="2">
        <v>101</v>
      </c>
      <c r="C213" s="19">
        <f t="shared" si="5"/>
        <v>118122.60492548882</v>
      </c>
      <c r="D213" s="19">
        <f t="shared" si="6"/>
        <v>1644.24</v>
      </c>
      <c r="E213" s="19">
        <f t="shared" si="7"/>
        <v>319.91538833986556</v>
      </c>
      <c r="F213" s="19">
        <f t="shared" si="8"/>
        <v>1324.3246116601345</v>
      </c>
      <c r="G213" s="19">
        <f t="shared" si="9"/>
        <v>116798.28031382868</v>
      </c>
    </row>
    <row r="214" spans="2:7" x14ac:dyDescent="0.25">
      <c r="B214" s="2">
        <v>102</v>
      </c>
      <c r="C214" s="19">
        <f t="shared" si="5"/>
        <v>116798.28031382868</v>
      </c>
      <c r="D214" s="19">
        <f t="shared" si="6"/>
        <v>1644.24</v>
      </c>
      <c r="E214" s="19">
        <f t="shared" si="7"/>
        <v>316.32867584995273</v>
      </c>
      <c r="F214" s="19">
        <f t="shared" si="8"/>
        <v>1327.9113241500472</v>
      </c>
      <c r="G214" s="19">
        <f t="shared" si="9"/>
        <v>115470.36898967864</v>
      </c>
    </row>
    <row r="215" spans="2:7" x14ac:dyDescent="0.25">
      <c r="B215" s="2">
        <v>103</v>
      </c>
      <c r="C215" s="19">
        <f t="shared" si="5"/>
        <v>115470.36898967864</v>
      </c>
      <c r="D215" s="19">
        <f t="shared" si="6"/>
        <v>1644.24</v>
      </c>
      <c r="E215" s="19">
        <f t="shared" si="7"/>
        <v>312.73224934704632</v>
      </c>
      <c r="F215" s="19">
        <f t="shared" si="8"/>
        <v>1331.5077506529537</v>
      </c>
      <c r="G215" s="19">
        <f t="shared" si="9"/>
        <v>114138.86123902569</v>
      </c>
    </row>
    <row r="216" spans="2:7" x14ac:dyDescent="0.25">
      <c r="B216" s="2">
        <v>104</v>
      </c>
      <c r="C216" s="19">
        <f t="shared" si="5"/>
        <v>114138.86123902569</v>
      </c>
      <c r="D216" s="19">
        <f t="shared" si="6"/>
        <v>1644.24</v>
      </c>
      <c r="E216" s="19">
        <f t="shared" si="7"/>
        <v>309.12608252236129</v>
      </c>
      <c r="F216" s="19">
        <f t="shared" si="8"/>
        <v>1335.1139174776388</v>
      </c>
      <c r="G216" s="19">
        <f t="shared" si="9"/>
        <v>112803.74732154806</v>
      </c>
    </row>
    <row r="217" spans="2:7" x14ac:dyDescent="0.25">
      <c r="B217" s="2">
        <v>105</v>
      </c>
      <c r="C217" s="19">
        <f t="shared" si="5"/>
        <v>112803.74732154806</v>
      </c>
      <c r="D217" s="19">
        <f t="shared" si="6"/>
        <v>1644.24</v>
      </c>
      <c r="E217" s="19">
        <f t="shared" si="7"/>
        <v>305.51014899585931</v>
      </c>
      <c r="F217" s="19">
        <f t="shared" si="8"/>
        <v>1338.7298510041408</v>
      </c>
      <c r="G217" s="19">
        <f t="shared" si="9"/>
        <v>111465.01747054391</v>
      </c>
    </row>
    <row r="218" spans="2:7" x14ac:dyDescent="0.25">
      <c r="B218" s="2">
        <v>106</v>
      </c>
      <c r="C218" s="19">
        <f t="shared" si="5"/>
        <v>111465.01747054391</v>
      </c>
      <c r="D218" s="19">
        <f t="shared" si="6"/>
        <v>1644.24</v>
      </c>
      <c r="E218" s="19">
        <f t="shared" si="7"/>
        <v>301.88442231605643</v>
      </c>
      <c r="F218" s="19">
        <f t="shared" si="8"/>
        <v>1342.3555776839435</v>
      </c>
      <c r="G218" s="19">
        <f t="shared" si="9"/>
        <v>110122.66189285996</v>
      </c>
    </row>
    <row r="219" spans="2:7" x14ac:dyDescent="0.25">
      <c r="B219" s="2">
        <v>107</v>
      </c>
      <c r="C219" s="19">
        <f t="shared" si="5"/>
        <v>110122.66189285996</v>
      </c>
      <c r="D219" s="19">
        <f t="shared" si="6"/>
        <v>1644.24</v>
      </c>
      <c r="E219" s="19">
        <f t="shared" si="7"/>
        <v>298.24887595982909</v>
      </c>
      <c r="F219" s="19">
        <f t="shared" si="8"/>
        <v>1345.9911240401709</v>
      </c>
      <c r="G219" s="19">
        <f t="shared" si="9"/>
        <v>108776.67076881979</v>
      </c>
    </row>
    <row r="220" spans="2:7" x14ac:dyDescent="0.25">
      <c r="B220" s="2">
        <v>108</v>
      </c>
      <c r="C220" s="19">
        <f t="shared" si="5"/>
        <v>108776.67076881979</v>
      </c>
      <c r="D220" s="19">
        <f t="shared" si="6"/>
        <v>1644.24</v>
      </c>
      <c r="E220" s="19">
        <f t="shared" si="7"/>
        <v>294.60348333222026</v>
      </c>
      <c r="F220" s="19">
        <f t="shared" si="8"/>
        <v>1349.6365166677797</v>
      </c>
      <c r="G220" s="19">
        <f t="shared" si="9"/>
        <v>107427.03425215201</v>
      </c>
    </row>
    <row r="221" spans="2:7" x14ac:dyDescent="0.25">
      <c r="B221" s="2">
        <v>109</v>
      </c>
      <c r="C221" s="19">
        <f t="shared" si="5"/>
        <v>107427.03425215201</v>
      </c>
      <c r="D221" s="19">
        <f t="shared" si="6"/>
        <v>1644.24</v>
      </c>
      <c r="E221" s="19">
        <f t="shared" si="7"/>
        <v>290.94821776624502</v>
      </c>
      <c r="F221" s="19">
        <f t="shared" si="8"/>
        <v>1353.2917822337549</v>
      </c>
      <c r="G221" s="19">
        <f t="shared" si="9"/>
        <v>106073.74246991824</v>
      </c>
    </row>
    <row r="222" spans="2:7" x14ac:dyDescent="0.25">
      <c r="B222" s="2">
        <v>110</v>
      </c>
      <c r="C222" s="19">
        <f t="shared" si="5"/>
        <v>106073.74246991824</v>
      </c>
      <c r="D222" s="19">
        <f t="shared" si="6"/>
        <v>1644.24</v>
      </c>
      <c r="E222" s="19">
        <f t="shared" si="7"/>
        <v>287.28305252269524</v>
      </c>
      <c r="F222" s="19">
        <f t="shared" si="8"/>
        <v>1356.9569474773048</v>
      </c>
      <c r="G222" s="19">
        <f t="shared" si="9"/>
        <v>104716.78552244094</v>
      </c>
    </row>
    <row r="223" spans="2:7" x14ac:dyDescent="0.25">
      <c r="B223" s="2">
        <v>111</v>
      </c>
      <c r="C223" s="19">
        <f t="shared" si="5"/>
        <v>104716.78552244094</v>
      </c>
      <c r="D223" s="19">
        <f t="shared" si="6"/>
        <v>1644.24</v>
      </c>
      <c r="E223" s="19">
        <f t="shared" si="7"/>
        <v>283.60796078994423</v>
      </c>
      <c r="F223" s="19">
        <f t="shared" si="8"/>
        <v>1360.6320392100558</v>
      </c>
      <c r="G223" s="19">
        <f t="shared" si="9"/>
        <v>103356.15348323088</v>
      </c>
    </row>
    <row r="224" spans="2:7" x14ac:dyDescent="0.25">
      <c r="B224" s="2">
        <v>112</v>
      </c>
      <c r="C224" s="19">
        <f t="shared" si="5"/>
        <v>103356.15348323088</v>
      </c>
      <c r="D224" s="19">
        <f t="shared" si="6"/>
        <v>1644.24</v>
      </c>
      <c r="E224" s="19">
        <f t="shared" si="7"/>
        <v>279.92291568375032</v>
      </c>
      <c r="F224" s="19">
        <f t="shared" si="8"/>
        <v>1364.3170843162497</v>
      </c>
      <c r="G224" s="19">
        <f t="shared" si="9"/>
        <v>101991.83639891463</v>
      </c>
    </row>
    <row r="225" spans="2:7" x14ac:dyDescent="0.25">
      <c r="B225" s="2">
        <v>113</v>
      </c>
      <c r="C225" s="19">
        <f t="shared" si="5"/>
        <v>101991.83639891463</v>
      </c>
      <c r="D225" s="19">
        <f t="shared" si="6"/>
        <v>1644.24</v>
      </c>
      <c r="E225" s="19">
        <f t="shared" si="7"/>
        <v>276.22789024706049</v>
      </c>
      <c r="F225" s="19">
        <f t="shared" si="8"/>
        <v>1368.0121097529395</v>
      </c>
      <c r="G225" s="19">
        <f t="shared" si="9"/>
        <v>100623.8242891617</v>
      </c>
    </row>
    <row r="226" spans="2:7" x14ac:dyDescent="0.25">
      <c r="B226" s="2">
        <v>114</v>
      </c>
      <c r="C226" s="19">
        <f t="shared" si="5"/>
        <v>100623.8242891617</v>
      </c>
      <c r="D226" s="19">
        <f t="shared" si="6"/>
        <v>1644.24</v>
      </c>
      <c r="E226" s="19">
        <f t="shared" si="7"/>
        <v>272.52285744981293</v>
      </c>
      <c r="F226" s="19">
        <f t="shared" si="8"/>
        <v>1371.717142550187</v>
      </c>
      <c r="G226" s="19">
        <f t="shared" si="9"/>
        <v>99252.10714661151</v>
      </c>
    </row>
    <row r="227" spans="2:7" x14ac:dyDescent="0.25">
      <c r="B227" s="2">
        <v>115</v>
      </c>
      <c r="C227" s="19">
        <f t="shared" si="5"/>
        <v>99252.10714661151</v>
      </c>
      <c r="D227" s="19">
        <f t="shared" si="6"/>
        <v>1644.24</v>
      </c>
      <c r="E227" s="19">
        <f t="shared" si="7"/>
        <v>268.80779018873949</v>
      </c>
      <c r="F227" s="19">
        <f t="shared" si="8"/>
        <v>1375.4322098112605</v>
      </c>
      <c r="G227" s="19">
        <f t="shared" si="9"/>
        <v>97876.674936800249</v>
      </c>
    </row>
    <row r="228" spans="2:7" x14ac:dyDescent="0.25">
      <c r="B228" s="2">
        <v>116</v>
      </c>
      <c r="C228" s="19">
        <f t="shared" si="5"/>
        <v>97876.674936800249</v>
      </c>
      <c r="D228" s="19">
        <f t="shared" si="6"/>
        <v>1644.24</v>
      </c>
      <c r="E228" s="19">
        <f t="shared" si="7"/>
        <v>265.08266128716735</v>
      </c>
      <c r="F228" s="19">
        <f t="shared" si="8"/>
        <v>1379.1573387128326</v>
      </c>
      <c r="G228" s="19">
        <f t="shared" si="9"/>
        <v>96497.517598087419</v>
      </c>
    </row>
    <row r="229" spans="2:7" x14ac:dyDescent="0.25">
      <c r="B229" s="2">
        <v>117</v>
      </c>
      <c r="C229" s="19">
        <f t="shared" si="5"/>
        <v>96497.517598087419</v>
      </c>
      <c r="D229" s="19">
        <f t="shared" si="6"/>
        <v>1644.24</v>
      </c>
      <c r="E229" s="19">
        <f t="shared" si="7"/>
        <v>261.34744349482008</v>
      </c>
      <c r="F229" s="19">
        <f t="shared" si="8"/>
        <v>1382.89255650518</v>
      </c>
      <c r="G229" s="19">
        <f t="shared" si="9"/>
        <v>95114.625041582243</v>
      </c>
    </row>
    <row r="230" spans="2:7" x14ac:dyDescent="0.25">
      <c r="B230" s="2">
        <v>118</v>
      </c>
      <c r="C230" s="19">
        <f t="shared" si="5"/>
        <v>95114.625041582243</v>
      </c>
      <c r="D230" s="19">
        <f t="shared" si="6"/>
        <v>1644.24</v>
      </c>
      <c r="E230" s="19">
        <f t="shared" si="7"/>
        <v>257.60210948761858</v>
      </c>
      <c r="F230" s="19">
        <f t="shared" si="8"/>
        <v>1386.6378905123815</v>
      </c>
      <c r="G230" s="19">
        <f t="shared" si="9"/>
        <v>93727.987151069858</v>
      </c>
    </row>
    <row r="231" spans="2:7" x14ac:dyDescent="0.25">
      <c r="B231" s="2">
        <v>119</v>
      </c>
      <c r="C231" s="19">
        <f t="shared" si="5"/>
        <v>93727.987151069858</v>
      </c>
      <c r="D231" s="19">
        <f t="shared" si="6"/>
        <v>1644.24</v>
      </c>
      <c r="E231" s="19">
        <f t="shared" si="7"/>
        <v>253.84663186748085</v>
      </c>
      <c r="F231" s="19">
        <f t="shared" si="8"/>
        <v>1390.3933681325191</v>
      </c>
      <c r="G231" s="19">
        <f t="shared" si="9"/>
        <v>92337.593782937343</v>
      </c>
    </row>
    <row r="232" spans="2:7" x14ac:dyDescent="0.25">
      <c r="B232" s="2">
        <v>120</v>
      </c>
      <c r="C232" s="19">
        <f t="shared" si="5"/>
        <v>92337.593782937343</v>
      </c>
      <c r="D232" s="19">
        <f t="shared" si="6"/>
        <v>1644.24</v>
      </c>
      <c r="E232" s="19">
        <f t="shared" si="7"/>
        <v>250.08098316212195</v>
      </c>
      <c r="F232" s="19">
        <f t="shared" si="8"/>
        <v>1394.159016837878</v>
      </c>
      <c r="G232" s="19">
        <f t="shared" si="9"/>
        <v>90943.434766099468</v>
      </c>
    </row>
    <row r="233" spans="2:7" x14ac:dyDescent="0.25">
      <c r="B233" s="2">
        <v>121</v>
      </c>
      <c r="C233" s="19">
        <f t="shared" si="5"/>
        <v>90943.434766099468</v>
      </c>
      <c r="D233" s="19">
        <f t="shared" si="6"/>
        <v>1644.24</v>
      </c>
      <c r="E233" s="19">
        <f t="shared" si="7"/>
        <v>246.30513582485273</v>
      </c>
      <c r="F233" s="19">
        <f t="shared" si="8"/>
        <v>1397.9348641751474</v>
      </c>
      <c r="G233" s="19">
        <f t="shared" si="9"/>
        <v>89545.499901924326</v>
      </c>
    </row>
    <row r="234" spans="2:7" x14ac:dyDescent="0.25">
      <c r="B234" s="2">
        <v>122</v>
      </c>
      <c r="C234" s="19">
        <f t="shared" si="5"/>
        <v>89545.499901924326</v>
      </c>
      <c r="D234" s="19">
        <f t="shared" si="6"/>
        <v>1644.24</v>
      </c>
      <c r="E234" s="19">
        <f t="shared" si="7"/>
        <v>242.51906223437837</v>
      </c>
      <c r="F234" s="19">
        <f t="shared" si="8"/>
        <v>1401.7209377656216</v>
      </c>
      <c r="G234" s="19">
        <f t="shared" si="9"/>
        <v>88143.778964158701</v>
      </c>
    </row>
    <row r="235" spans="2:7" x14ac:dyDescent="0.25">
      <c r="B235" s="2">
        <v>123</v>
      </c>
      <c r="C235" s="19">
        <f t="shared" si="5"/>
        <v>88143.778964158701</v>
      </c>
      <c r="D235" s="19">
        <f t="shared" si="6"/>
        <v>1644.24</v>
      </c>
      <c r="E235" s="19">
        <f t="shared" si="7"/>
        <v>238.72273469459648</v>
      </c>
      <c r="F235" s="19">
        <f t="shared" si="8"/>
        <v>1405.5172653054035</v>
      </c>
      <c r="G235" s="19">
        <f t="shared" si="9"/>
        <v>86738.261698853297</v>
      </c>
    </row>
    <row r="236" spans="2:7" x14ac:dyDescent="0.25">
      <c r="B236" s="2">
        <v>124</v>
      </c>
      <c r="C236" s="19">
        <f t="shared" si="5"/>
        <v>86738.261698853297</v>
      </c>
      <c r="D236" s="19">
        <f t="shared" si="6"/>
        <v>1644.24</v>
      </c>
      <c r="E236" s="19">
        <f t="shared" si="7"/>
        <v>234.91612543439433</v>
      </c>
      <c r="F236" s="19">
        <f t="shared" si="8"/>
        <v>1409.3238745656056</v>
      </c>
      <c r="G236" s="19">
        <f t="shared" si="9"/>
        <v>85328.937824287685</v>
      </c>
    </row>
    <row r="237" spans="2:7" x14ac:dyDescent="0.25">
      <c r="B237" s="2">
        <v>125</v>
      </c>
      <c r="C237" s="19">
        <f t="shared" si="5"/>
        <v>85328.937824287685</v>
      </c>
      <c r="D237" s="19">
        <f t="shared" si="6"/>
        <v>1644.24</v>
      </c>
      <c r="E237" s="19">
        <f t="shared" si="7"/>
        <v>231.09920660744581</v>
      </c>
      <c r="F237" s="19">
        <f t="shared" si="8"/>
        <v>1413.1407933925543</v>
      </c>
      <c r="G237" s="19">
        <f t="shared" si="9"/>
        <v>83915.797030895134</v>
      </c>
    </row>
    <row r="238" spans="2:7" x14ac:dyDescent="0.25">
      <c r="B238" s="2">
        <v>126</v>
      </c>
      <c r="C238" s="19">
        <f t="shared" si="5"/>
        <v>83915.797030895134</v>
      </c>
      <c r="D238" s="19">
        <f t="shared" si="6"/>
        <v>1644.24</v>
      </c>
      <c r="E238" s="19">
        <f t="shared" si="7"/>
        <v>227.27195029200766</v>
      </c>
      <c r="F238" s="19">
        <f t="shared" si="8"/>
        <v>1416.9680497079923</v>
      </c>
      <c r="G238" s="19">
        <f t="shared" si="9"/>
        <v>82498.828981187136</v>
      </c>
    </row>
    <row r="239" spans="2:7" x14ac:dyDescent="0.25">
      <c r="B239" s="2">
        <v>127</v>
      </c>
      <c r="C239" s="19">
        <f t="shared" si="5"/>
        <v>82498.828981187136</v>
      </c>
      <c r="D239" s="19">
        <f t="shared" si="6"/>
        <v>1644.24</v>
      </c>
      <c r="E239" s="19">
        <f t="shared" si="7"/>
        <v>223.43432849071516</v>
      </c>
      <c r="F239" s="19">
        <f t="shared" si="8"/>
        <v>1420.8056715092848</v>
      </c>
      <c r="G239" s="19">
        <f t="shared" si="9"/>
        <v>81078.023309677854</v>
      </c>
    </row>
    <row r="240" spans="2:7" x14ac:dyDescent="0.25">
      <c r="B240" s="2">
        <v>128</v>
      </c>
      <c r="C240" s="19">
        <f t="shared" si="5"/>
        <v>81078.023309677854</v>
      </c>
      <c r="D240" s="19">
        <f t="shared" si="6"/>
        <v>1644.24</v>
      </c>
      <c r="E240" s="19">
        <f t="shared" si="7"/>
        <v>219.58631313037753</v>
      </c>
      <c r="F240" s="19">
        <f t="shared" si="8"/>
        <v>1424.6536868696226</v>
      </c>
      <c r="G240" s="19">
        <f t="shared" si="9"/>
        <v>79653.369622808226</v>
      </c>
    </row>
    <row r="241" spans="2:7" x14ac:dyDescent="0.25">
      <c r="B241" s="2">
        <v>129</v>
      </c>
      <c r="C241" s="19">
        <f t="shared" si="5"/>
        <v>79653.369622808226</v>
      </c>
      <c r="D241" s="19">
        <f t="shared" si="6"/>
        <v>1644.24</v>
      </c>
      <c r="E241" s="19">
        <f t="shared" si="7"/>
        <v>215.72787606177226</v>
      </c>
      <c r="F241" s="19">
        <f t="shared" si="8"/>
        <v>1428.5121239382277</v>
      </c>
      <c r="G241" s="19">
        <f t="shared" si="9"/>
        <v>78224.857498869998</v>
      </c>
    </row>
    <row r="242" spans="2:7" x14ac:dyDescent="0.25">
      <c r="B242" s="2">
        <v>130</v>
      </c>
      <c r="C242" s="19">
        <f t="shared" si="5"/>
        <v>78224.857498869998</v>
      </c>
      <c r="D242" s="19">
        <f t="shared" si="6"/>
        <v>1644.24</v>
      </c>
      <c r="E242" s="19">
        <f t="shared" si="7"/>
        <v>211.85898905943961</v>
      </c>
      <c r="F242" s="19">
        <f t="shared" si="8"/>
        <v>1432.3810109405604</v>
      </c>
      <c r="G242" s="19">
        <f t="shared" si="9"/>
        <v>76792.476487929438</v>
      </c>
    </row>
    <row r="243" spans="2:7" x14ac:dyDescent="0.25">
      <c r="B243" s="2">
        <v>131</v>
      </c>
      <c r="C243" s="19">
        <f t="shared" ref="C243:C292" si="10">G242</f>
        <v>76792.476487929438</v>
      </c>
      <c r="D243" s="19">
        <f t="shared" ref="D243:D292" si="11">1644.24</f>
        <v>1644.24</v>
      </c>
      <c r="E243" s="19">
        <f t="shared" ref="E243:E292" si="12">C243*3.25%/12</f>
        <v>207.97962382147557</v>
      </c>
      <c r="F243" s="19">
        <f t="shared" ref="F243:F292" si="13">D243-E243</f>
        <v>1436.2603761785244</v>
      </c>
      <c r="G243" s="19">
        <f t="shared" ref="G243:G292" si="14">C243-F243</f>
        <v>75356.216111750909</v>
      </c>
    </row>
    <row r="244" spans="2:7" x14ac:dyDescent="0.25">
      <c r="B244" s="2">
        <v>132</v>
      </c>
      <c r="C244" s="19">
        <f t="shared" si="10"/>
        <v>75356.216111750909</v>
      </c>
      <c r="D244" s="19">
        <f t="shared" si="11"/>
        <v>1644.24</v>
      </c>
      <c r="E244" s="19">
        <f t="shared" si="12"/>
        <v>204.08975196932536</v>
      </c>
      <c r="F244" s="19">
        <f t="shared" si="13"/>
        <v>1440.1502480306747</v>
      </c>
      <c r="G244" s="19">
        <f t="shared" si="14"/>
        <v>73916.065863720229</v>
      </c>
    </row>
    <row r="245" spans="2:7" x14ac:dyDescent="0.25">
      <c r="B245" s="2">
        <v>133</v>
      </c>
      <c r="C245" s="19">
        <f t="shared" si="10"/>
        <v>73916.065863720229</v>
      </c>
      <c r="D245" s="19">
        <f t="shared" si="11"/>
        <v>1644.24</v>
      </c>
      <c r="E245" s="19">
        <f t="shared" si="12"/>
        <v>200.18934504757564</v>
      </c>
      <c r="F245" s="19">
        <f t="shared" si="13"/>
        <v>1444.0506549524243</v>
      </c>
      <c r="G245" s="19">
        <f t="shared" si="14"/>
        <v>72472.0152087678</v>
      </c>
    </row>
    <row r="246" spans="2:7" x14ac:dyDescent="0.25">
      <c r="B246" s="2">
        <v>134</v>
      </c>
      <c r="C246" s="19">
        <f t="shared" si="10"/>
        <v>72472.0152087678</v>
      </c>
      <c r="D246" s="19">
        <f t="shared" si="11"/>
        <v>1644.24</v>
      </c>
      <c r="E246" s="19">
        <f t="shared" si="12"/>
        <v>196.27837452374612</v>
      </c>
      <c r="F246" s="19">
        <f t="shared" si="13"/>
        <v>1447.9616254762539</v>
      </c>
      <c r="G246" s="19">
        <f t="shared" si="14"/>
        <v>71024.053583291548</v>
      </c>
    </row>
    <row r="247" spans="2:7" x14ac:dyDescent="0.25">
      <c r="B247" s="2">
        <v>135</v>
      </c>
      <c r="C247" s="19">
        <f t="shared" si="10"/>
        <v>71024.053583291548</v>
      </c>
      <c r="D247" s="19">
        <f t="shared" si="11"/>
        <v>1644.24</v>
      </c>
      <c r="E247" s="19">
        <f t="shared" si="12"/>
        <v>192.35681178808127</v>
      </c>
      <c r="F247" s="19">
        <f t="shared" si="13"/>
        <v>1451.8831882119187</v>
      </c>
      <c r="G247" s="19">
        <f t="shared" si="14"/>
        <v>69572.170395079636</v>
      </c>
    </row>
    <row r="248" spans="2:7" x14ac:dyDescent="0.25">
      <c r="B248" s="2">
        <v>136</v>
      </c>
      <c r="C248" s="19">
        <f t="shared" si="10"/>
        <v>69572.170395079636</v>
      </c>
      <c r="D248" s="19">
        <f t="shared" si="11"/>
        <v>1644.24</v>
      </c>
      <c r="E248" s="19">
        <f t="shared" si="12"/>
        <v>188.42462815334068</v>
      </c>
      <c r="F248" s="19">
        <f t="shared" si="13"/>
        <v>1455.8153718466592</v>
      </c>
      <c r="G248" s="19">
        <f t="shared" si="14"/>
        <v>68116.355023232973</v>
      </c>
    </row>
    <row r="249" spans="2:7" x14ac:dyDescent="0.25">
      <c r="B249" s="2">
        <v>137</v>
      </c>
      <c r="C249" s="19">
        <f t="shared" si="10"/>
        <v>68116.355023232973</v>
      </c>
      <c r="D249" s="19">
        <f t="shared" si="11"/>
        <v>1644.24</v>
      </c>
      <c r="E249" s="19">
        <f t="shared" si="12"/>
        <v>184.48179485458931</v>
      </c>
      <c r="F249" s="19">
        <f t="shared" si="13"/>
        <v>1459.7582051454108</v>
      </c>
      <c r="G249" s="19">
        <f t="shared" si="14"/>
        <v>66656.596818087564</v>
      </c>
    </row>
    <row r="250" spans="2:7" x14ac:dyDescent="0.25">
      <c r="B250" s="2">
        <v>138</v>
      </c>
      <c r="C250" s="19">
        <f t="shared" si="10"/>
        <v>66656.596818087564</v>
      </c>
      <c r="D250" s="19">
        <f t="shared" si="11"/>
        <v>1644.24</v>
      </c>
      <c r="E250" s="19">
        <f t="shared" si="12"/>
        <v>180.52828304898716</v>
      </c>
      <c r="F250" s="19">
        <f t="shared" si="13"/>
        <v>1463.7117169510129</v>
      </c>
      <c r="G250" s="19">
        <f t="shared" si="14"/>
        <v>65192.885101136548</v>
      </c>
    </row>
    <row r="251" spans="2:7" x14ac:dyDescent="0.25">
      <c r="B251" s="2">
        <v>139</v>
      </c>
      <c r="C251" s="19">
        <f t="shared" si="10"/>
        <v>65192.885101136548</v>
      </c>
      <c r="D251" s="19">
        <f t="shared" si="11"/>
        <v>1644.24</v>
      </c>
      <c r="E251" s="19">
        <f t="shared" si="12"/>
        <v>176.56406381557815</v>
      </c>
      <c r="F251" s="19">
        <f t="shared" si="13"/>
        <v>1467.675936184422</v>
      </c>
      <c r="G251" s="19">
        <f t="shared" si="14"/>
        <v>63725.209164952124</v>
      </c>
    </row>
    <row r="252" spans="2:7" x14ac:dyDescent="0.25">
      <c r="B252" s="2">
        <v>140</v>
      </c>
      <c r="C252" s="19">
        <f t="shared" si="10"/>
        <v>63725.209164952124</v>
      </c>
      <c r="D252" s="19">
        <f t="shared" si="11"/>
        <v>1644.24</v>
      </c>
      <c r="E252" s="19">
        <f t="shared" si="12"/>
        <v>172.58910815507866</v>
      </c>
      <c r="F252" s="19">
        <f t="shared" si="13"/>
        <v>1471.6508918449213</v>
      </c>
      <c r="G252" s="19">
        <f t="shared" si="14"/>
        <v>62253.558273107206</v>
      </c>
    </row>
    <row r="253" spans="2:7" x14ac:dyDescent="0.25">
      <c r="B253" s="2">
        <v>141</v>
      </c>
      <c r="C253" s="19">
        <f t="shared" si="10"/>
        <v>62253.558273107206</v>
      </c>
      <c r="D253" s="19">
        <f t="shared" si="11"/>
        <v>1644.24</v>
      </c>
      <c r="E253" s="19">
        <f t="shared" si="12"/>
        <v>168.60338698966535</v>
      </c>
      <c r="F253" s="19">
        <f t="shared" si="13"/>
        <v>1475.6366130103347</v>
      </c>
      <c r="G253" s="19">
        <f t="shared" si="14"/>
        <v>60777.921660096872</v>
      </c>
    </row>
    <row r="254" spans="2:7" x14ac:dyDescent="0.25">
      <c r="B254" s="2">
        <v>142</v>
      </c>
      <c r="C254" s="19">
        <f t="shared" si="10"/>
        <v>60777.921660096872</v>
      </c>
      <c r="D254" s="19">
        <f t="shared" si="11"/>
        <v>1644.24</v>
      </c>
      <c r="E254" s="19">
        <f t="shared" si="12"/>
        <v>164.60687116276236</v>
      </c>
      <c r="F254" s="19">
        <f t="shared" si="13"/>
        <v>1479.6331288372376</v>
      </c>
      <c r="G254" s="19">
        <f t="shared" si="14"/>
        <v>59298.288531259634</v>
      </c>
    </row>
    <row r="255" spans="2:7" x14ac:dyDescent="0.25">
      <c r="B255" s="2">
        <v>143</v>
      </c>
      <c r="C255" s="19">
        <f t="shared" si="10"/>
        <v>59298.288531259634</v>
      </c>
      <c r="D255" s="19">
        <f t="shared" si="11"/>
        <v>1644.24</v>
      </c>
      <c r="E255" s="19">
        <f t="shared" si="12"/>
        <v>160.59953143882817</v>
      </c>
      <c r="F255" s="19">
        <f t="shared" si="13"/>
        <v>1483.6404685611719</v>
      </c>
      <c r="G255" s="19">
        <f t="shared" si="14"/>
        <v>57814.648062698463</v>
      </c>
    </row>
    <row r="256" spans="2:7" x14ac:dyDescent="0.25">
      <c r="B256" s="2">
        <v>144</v>
      </c>
      <c r="C256" s="19">
        <f t="shared" si="10"/>
        <v>57814.648062698463</v>
      </c>
      <c r="D256" s="19">
        <f t="shared" si="11"/>
        <v>1644.24</v>
      </c>
      <c r="E256" s="19">
        <f t="shared" si="12"/>
        <v>156.58133850314167</v>
      </c>
      <c r="F256" s="19">
        <f t="shared" si="13"/>
        <v>1487.6586614968583</v>
      </c>
      <c r="G256" s="19">
        <f t="shared" si="14"/>
        <v>56326.989401201601</v>
      </c>
    </row>
    <row r="257" spans="2:7" x14ac:dyDescent="0.25">
      <c r="B257" s="2">
        <v>145</v>
      </c>
      <c r="C257" s="19">
        <f t="shared" si="10"/>
        <v>56326.989401201601</v>
      </c>
      <c r="D257" s="19">
        <f t="shared" si="11"/>
        <v>1644.24</v>
      </c>
      <c r="E257" s="19">
        <f t="shared" si="12"/>
        <v>152.55226296158767</v>
      </c>
      <c r="F257" s="19">
        <f t="shared" si="13"/>
        <v>1491.6877370384123</v>
      </c>
      <c r="G257" s="19">
        <f t="shared" si="14"/>
        <v>54835.301664163191</v>
      </c>
    </row>
    <row r="258" spans="2:7" x14ac:dyDescent="0.25">
      <c r="B258" s="2">
        <v>146</v>
      </c>
      <c r="C258" s="19">
        <f t="shared" si="10"/>
        <v>54835.301664163191</v>
      </c>
      <c r="D258" s="19">
        <f t="shared" si="11"/>
        <v>1644.24</v>
      </c>
      <c r="E258" s="19">
        <f t="shared" si="12"/>
        <v>148.51227534044199</v>
      </c>
      <c r="F258" s="19">
        <f t="shared" si="13"/>
        <v>1495.7277246595581</v>
      </c>
      <c r="G258" s="19">
        <f t="shared" si="14"/>
        <v>53339.573939503636</v>
      </c>
    </row>
    <row r="259" spans="2:7" x14ac:dyDescent="0.25">
      <c r="B259" s="2">
        <v>147</v>
      </c>
      <c r="C259" s="19">
        <f t="shared" si="10"/>
        <v>53339.573939503636</v>
      </c>
      <c r="D259" s="19">
        <f t="shared" si="11"/>
        <v>1644.24</v>
      </c>
      <c r="E259" s="19">
        <f t="shared" si="12"/>
        <v>144.46134608615569</v>
      </c>
      <c r="F259" s="19">
        <f t="shared" si="13"/>
        <v>1499.7786539138442</v>
      </c>
      <c r="G259" s="19">
        <f t="shared" si="14"/>
        <v>51839.795285589789</v>
      </c>
    </row>
    <row r="260" spans="2:7" x14ac:dyDescent="0.25">
      <c r="B260" s="2">
        <v>148</v>
      </c>
      <c r="C260" s="19">
        <f t="shared" si="10"/>
        <v>51839.795285589789</v>
      </c>
      <c r="D260" s="19">
        <f t="shared" si="11"/>
        <v>1644.24</v>
      </c>
      <c r="E260" s="19">
        <f t="shared" si="12"/>
        <v>140.39944556513902</v>
      </c>
      <c r="F260" s="19">
        <f t="shared" si="13"/>
        <v>1503.8405544348609</v>
      </c>
      <c r="G260" s="19">
        <f t="shared" si="14"/>
        <v>50335.954731154925</v>
      </c>
    </row>
    <row r="261" spans="2:7" x14ac:dyDescent="0.25">
      <c r="B261" s="2">
        <v>149</v>
      </c>
      <c r="C261" s="19">
        <f t="shared" si="10"/>
        <v>50335.954731154925</v>
      </c>
      <c r="D261" s="19">
        <f t="shared" si="11"/>
        <v>1644.24</v>
      </c>
      <c r="E261" s="19">
        <f t="shared" si="12"/>
        <v>136.32654406354459</v>
      </c>
      <c r="F261" s="19">
        <f t="shared" si="13"/>
        <v>1507.9134559364554</v>
      </c>
      <c r="G261" s="19">
        <f t="shared" si="14"/>
        <v>48828.041275218471</v>
      </c>
    </row>
    <row r="262" spans="2:7" x14ac:dyDescent="0.25">
      <c r="B262" s="2">
        <v>150</v>
      </c>
      <c r="C262" s="19">
        <f t="shared" si="10"/>
        <v>48828.041275218471</v>
      </c>
      <c r="D262" s="19">
        <f t="shared" si="11"/>
        <v>1644.24</v>
      </c>
      <c r="E262" s="19">
        <f t="shared" si="12"/>
        <v>132.24261178705004</v>
      </c>
      <c r="F262" s="19">
        <f t="shared" si="13"/>
        <v>1511.99738821295</v>
      </c>
      <c r="G262" s="19">
        <f t="shared" si="14"/>
        <v>47316.043887005522</v>
      </c>
    </row>
    <row r="263" spans="2:7" x14ac:dyDescent="0.25">
      <c r="B263" s="2">
        <v>151</v>
      </c>
      <c r="C263" s="19">
        <f t="shared" si="10"/>
        <v>47316.043887005522</v>
      </c>
      <c r="D263" s="19">
        <f t="shared" si="11"/>
        <v>1644.24</v>
      </c>
      <c r="E263" s="19">
        <f t="shared" si="12"/>
        <v>128.14761886063997</v>
      </c>
      <c r="F263" s="19">
        <f t="shared" si="13"/>
        <v>1516.09238113936</v>
      </c>
      <c r="G263" s="19">
        <f t="shared" si="14"/>
        <v>45799.951505866164</v>
      </c>
    </row>
    <row r="264" spans="2:7" x14ac:dyDescent="0.25">
      <c r="B264" s="2">
        <v>152</v>
      </c>
      <c r="C264" s="19">
        <f t="shared" si="10"/>
        <v>45799.951505866164</v>
      </c>
      <c r="D264" s="19">
        <f t="shared" si="11"/>
        <v>1644.24</v>
      </c>
      <c r="E264" s="19">
        <f t="shared" si="12"/>
        <v>124.04153532838752</v>
      </c>
      <c r="F264" s="19">
        <f t="shared" si="13"/>
        <v>1520.1984646716126</v>
      </c>
      <c r="G264" s="19">
        <f t="shared" si="14"/>
        <v>44279.753041194548</v>
      </c>
    </row>
    <row r="265" spans="2:7" x14ac:dyDescent="0.25">
      <c r="B265" s="2">
        <v>153</v>
      </c>
      <c r="C265" s="19">
        <f t="shared" si="10"/>
        <v>44279.753041194548</v>
      </c>
      <c r="D265" s="19">
        <f t="shared" si="11"/>
        <v>1644.24</v>
      </c>
      <c r="E265" s="19">
        <f t="shared" si="12"/>
        <v>119.92433115323524</v>
      </c>
      <c r="F265" s="19">
        <f t="shared" si="13"/>
        <v>1524.3156688467648</v>
      </c>
      <c r="G265" s="19">
        <f t="shared" si="14"/>
        <v>42755.437372347784</v>
      </c>
    </row>
    <row r="266" spans="2:7" x14ac:dyDescent="0.25">
      <c r="B266" s="2">
        <v>154</v>
      </c>
      <c r="C266" s="19">
        <f t="shared" si="10"/>
        <v>42755.437372347784</v>
      </c>
      <c r="D266" s="19">
        <f t="shared" si="11"/>
        <v>1644.24</v>
      </c>
      <c r="E266" s="19">
        <f t="shared" si="12"/>
        <v>115.79597621677526</v>
      </c>
      <c r="F266" s="19">
        <f t="shared" si="13"/>
        <v>1528.4440237832248</v>
      </c>
      <c r="G266" s="19">
        <f t="shared" si="14"/>
        <v>41226.99334856456</v>
      </c>
    </row>
    <row r="267" spans="2:7" x14ac:dyDescent="0.25">
      <c r="B267" s="2">
        <v>155</v>
      </c>
      <c r="C267" s="19">
        <f t="shared" si="10"/>
        <v>41226.99334856456</v>
      </c>
      <c r="D267" s="19">
        <f t="shared" si="11"/>
        <v>1644.24</v>
      </c>
      <c r="E267" s="19">
        <f t="shared" si="12"/>
        <v>111.65644031902902</v>
      </c>
      <c r="F267" s="19">
        <f t="shared" si="13"/>
        <v>1532.5835596809709</v>
      </c>
      <c r="G267" s="19">
        <f t="shared" si="14"/>
        <v>39694.409788883589</v>
      </c>
    </row>
    <row r="268" spans="2:7" x14ac:dyDescent="0.25">
      <c r="B268" s="2">
        <v>156</v>
      </c>
      <c r="C268" s="19">
        <f t="shared" si="10"/>
        <v>39694.409788883589</v>
      </c>
      <c r="D268" s="19">
        <f t="shared" si="11"/>
        <v>1644.24</v>
      </c>
      <c r="E268" s="19">
        <f t="shared" si="12"/>
        <v>107.50569317822639</v>
      </c>
      <c r="F268" s="19">
        <f t="shared" si="13"/>
        <v>1536.7343068217735</v>
      </c>
      <c r="G268" s="19">
        <f t="shared" si="14"/>
        <v>38157.675482061815</v>
      </c>
    </row>
    <row r="269" spans="2:7" x14ac:dyDescent="0.25">
      <c r="B269" s="2">
        <v>157</v>
      </c>
      <c r="C269" s="19">
        <f t="shared" si="10"/>
        <v>38157.675482061815</v>
      </c>
      <c r="D269" s="19">
        <f t="shared" si="11"/>
        <v>1644.24</v>
      </c>
      <c r="E269" s="19">
        <f t="shared" si="12"/>
        <v>103.34370443058408</v>
      </c>
      <c r="F269" s="19">
        <f t="shared" si="13"/>
        <v>1540.896295569416</v>
      </c>
      <c r="G269" s="19">
        <f t="shared" si="14"/>
        <v>36616.7791864924</v>
      </c>
    </row>
    <row r="270" spans="2:7" x14ac:dyDescent="0.25">
      <c r="B270" s="2">
        <v>158</v>
      </c>
      <c r="C270" s="19">
        <f t="shared" si="10"/>
        <v>36616.7791864924</v>
      </c>
      <c r="D270" s="19">
        <f t="shared" si="11"/>
        <v>1644.24</v>
      </c>
      <c r="E270" s="19">
        <f t="shared" si="12"/>
        <v>99.170443630083582</v>
      </c>
      <c r="F270" s="19">
        <f t="shared" si="13"/>
        <v>1545.0695563699164</v>
      </c>
      <c r="G270" s="19">
        <f t="shared" si="14"/>
        <v>35071.709630122481</v>
      </c>
    </row>
    <row r="271" spans="2:7" x14ac:dyDescent="0.25">
      <c r="B271" s="2">
        <v>159</v>
      </c>
      <c r="C271" s="19">
        <f t="shared" si="10"/>
        <v>35071.709630122481</v>
      </c>
      <c r="D271" s="19">
        <f t="shared" si="11"/>
        <v>1644.24</v>
      </c>
      <c r="E271" s="19">
        <f t="shared" si="12"/>
        <v>94.985880248248392</v>
      </c>
      <c r="F271" s="19">
        <f t="shared" si="13"/>
        <v>1549.2541197517517</v>
      </c>
      <c r="G271" s="19">
        <f t="shared" si="14"/>
        <v>33522.455510370732</v>
      </c>
    </row>
    <row r="272" spans="2:7" x14ac:dyDescent="0.25">
      <c r="B272" s="2">
        <v>160</v>
      </c>
      <c r="C272" s="19">
        <f t="shared" si="10"/>
        <v>33522.455510370732</v>
      </c>
      <c r="D272" s="19">
        <f t="shared" si="11"/>
        <v>1644.24</v>
      </c>
      <c r="E272" s="19">
        <f t="shared" si="12"/>
        <v>90.78998367392073</v>
      </c>
      <c r="F272" s="19">
        <f t="shared" si="13"/>
        <v>1553.4500163260793</v>
      </c>
      <c r="G272" s="19">
        <f t="shared" si="14"/>
        <v>31969.005494044653</v>
      </c>
    </row>
    <row r="273" spans="2:7" x14ac:dyDescent="0.25">
      <c r="B273" s="2">
        <v>161</v>
      </c>
      <c r="C273" s="19">
        <f t="shared" si="10"/>
        <v>31969.005494044653</v>
      </c>
      <c r="D273" s="19">
        <f t="shared" si="11"/>
        <v>1644.24</v>
      </c>
      <c r="E273" s="19">
        <f t="shared" si="12"/>
        <v>86.582723213037596</v>
      </c>
      <c r="F273" s="19">
        <f t="shared" si="13"/>
        <v>1557.6572767869625</v>
      </c>
      <c r="G273" s="19">
        <f t="shared" si="14"/>
        <v>30411.348217257691</v>
      </c>
    </row>
    <row r="274" spans="2:7" x14ac:dyDescent="0.25">
      <c r="B274" s="2">
        <v>162</v>
      </c>
      <c r="C274" s="19">
        <f t="shared" si="10"/>
        <v>30411.348217257691</v>
      </c>
      <c r="D274" s="19">
        <f t="shared" si="11"/>
        <v>1644.24</v>
      </c>
      <c r="E274" s="19">
        <f t="shared" si="12"/>
        <v>82.364068088406256</v>
      </c>
      <c r="F274" s="19">
        <f t="shared" si="13"/>
        <v>1561.8759319115939</v>
      </c>
      <c r="G274" s="19">
        <f t="shared" si="14"/>
        <v>28849.472285346099</v>
      </c>
    </row>
    <row r="275" spans="2:7" x14ac:dyDescent="0.25">
      <c r="B275" s="2">
        <v>163</v>
      </c>
      <c r="C275" s="19">
        <f t="shared" si="10"/>
        <v>28849.472285346099</v>
      </c>
      <c r="D275" s="19">
        <f t="shared" si="11"/>
        <v>1644.24</v>
      </c>
      <c r="E275" s="19">
        <f t="shared" si="12"/>
        <v>78.133987439479014</v>
      </c>
      <c r="F275" s="19">
        <f t="shared" si="13"/>
        <v>1566.1060125605211</v>
      </c>
      <c r="G275" s="19">
        <f t="shared" si="14"/>
        <v>27283.366272785577</v>
      </c>
    </row>
    <row r="276" spans="2:7" x14ac:dyDescent="0.25">
      <c r="B276" s="2">
        <v>164</v>
      </c>
      <c r="C276" s="19">
        <f t="shared" si="10"/>
        <v>27283.366272785577</v>
      </c>
      <c r="D276" s="19">
        <f t="shared" si="11"/>
        <v>1644.24</v>
      </c>
      <c r="E276" s="19">
        <f t="shared" si="12"/>
        <v>73.892450322127601</v>
      </c>
      <c r="F276" s="19">
        <f t="shared" si="13"/>
        <v>1570.3475496778724</v>
      </c>
      <c r="G276" s="19">
        <f t="shared" si="14"/>
        <v>25713.018723107703</v>
      </c>
    </row>
    <row r="277" spans="2:7" x14ac:dyDescent="0.25">
      <c r="B277" s="2">
        <v>165</v>
      </c>
      <c r="C277" s="19">
        <f t="shared" si="10"/>
        <v>25713.018723107703</v>
      </c>
      <c r="D277" s="19">
        <f t="shared" si="11"/>
        <v>1644.24</v>
      </c>
      <c r="E277" s="19">
        <f t="shared" si="12"/>
        <v>69.639425708416695</v>
      </c>
      <c r="F277" s="19">
        <f t="shared" si="13"/>
        <v>1574.6005742915834</v>
      </c>
      <c r="G277" s="19">
        <f t="shared" si="14"/>
        <v>24138.418148816119</v>
      </c>
    </row>
    <row r="278" spans="2:7" x14ac:dyDescent="0.25">
      <c r="B278" s="2">
        <v>166</v>
      </c>
      <c r="C278" s="19">
        <f t="shared" si="10"/>
        <v>24138.418148816119</v>
      </c>
      <c r="D278" s="19">
        <f t="shared" si="11"/>
        <v>1644.24</v>
      </c>
      <c r="E278" s="19">
        <f t="shared" si="12"/>
        <v>65.37488248637699</v>
      </c>
      <c r="F278" s="19">
        <f t="shared" si="13"/>
        <v>1578.8651175136231</v>
      </c>
      <c r="G278" s="19">
        <f t="shared" si="14"/>
        <v>22559.553031302497</v>
      </c>
    </row>
    <row r="279" spans="2:7" x14ac:dyDescent="0.25">
      <c r="B279" s="2">
        <v>167</v>
      </c>
      <c r="C279" s="19">
        <f t="shared" si="10"/>
        <v>22559.553031302497</v>
      </c>
      <c r="D279" s="19">
        <f t="shared" si="11"/>
        <v>1644.24</v>
      </c>
      <c r="E279" s="19">
        <f t="shared" si="12"/>
        <v>61.098789459777599</v>
      </c>
      <c r="F279" s="19">
        <f t="shared" si="13"/>
        <v>1583.1412105402223</v>
      </c>
      <c r="G279" s="19">
        <f t="shared" si="14"/>
        <v>20976.411820762274</v>
      </c>
    </row>
    <row r="280" spans="2:7" x14ac:dyDescent="0.25">
      <c r="B280" s="2">
        <v>168</v>
      </c>
      <c r="C280" s="19">
        <f t="shared" si="10"/>
        <v>20976.411820762274</v>
      </c>
      <c r="D280" s="19">
        <f t="shared" si="11"/>
        <v>1644.24</v>
      </c>
      <c r="E280" s="19">
        <f t="shared" si="12"/>
        <v>56.811115347897832</v>
      </c>
      <c r="F280" s="19">
        <f t="shared" si="13"/>
        <v>1587.4288846521022</v>
      </c>
      <c r="G280" s="19">
        <f t="shared" si="14"/>
        <v>19388.982936110173</v>
      </c>
    </row>
    <row r="281" spans="2:7" x14ac:dyDescent="0.25">
      <c r="B281" s="2">
        <v>169</v>
      </c>
      <c r="C281" s="19">
        <f t="shared" si="10"/>
        <v>19388.982936110173</v>
      </c>
      <c r="D281" s="19">
        <f t="shared" si="11"/>
        <v>1644.24</v>
      </c>
      <c r="E281" s="19">
        <f t="shared" si="12"/>
        <v>52.511828785298384</v>
      </c>
      <c r="F281" s="19">
        <f t="shared" si="13"/>
        <v>1591.7281712147017</v>
      </c>
      <c r="G281" s="19">
        <f t="shared" si="14"/>
        <v>17797.254764895471</v>
      </c>
    </row>
    <row r="282" spans="2:7" x14ac:dyDescent="0.25">
      <c r="B282" s="2">
        <v>170</v>
      </c>
      <c r="C282" s="19">
        <f t="shared" si="10"/>
        <v>17797.254764895471</v>
      </c>
      <c r="D282" s="19">
        <f t="shared" si="11"/>
        <v>1644.24</v>
      </c>
      <c r="E282" s="19">
        <f t="shared" si="12"/>
        <v>48.2008983215919</v>
      </c>
      <c r="F282" s="19">
        <f t="shared" si="13"/>
        <v>1596.0391016784081</v>
      </c>
      <c r="G282" s="19">
        <f t="shared" si="14"/>
        <v>16201.215663217063</v>
      </c>
    </row>
    <row r="283" spans="2:7" x14ac:dyDescent="0.25">
      <c r="B283" s="2">
        <v>171</v>
      </c>
      <c r="C283" s="19">
        <f t="shared" si="10"/>
        <v>16201.215663217063</v>
      </c>
      <c r="D283" s="19">
        <f t="shared" si="11"/>
        <v>1644.24</v>
      </c>
      <c r="E283" s="19">
        <f t="shared" si="12"/>
        <v>43.878292421212876</v>
      </c>
      <c r="F283" s="19">
        <f t="shared" si="13"/>
        <v>1600.3617075787872</v>
      </c>
      <c r="G283" s="19">
        <f t="shared" si="14"/>
        <v>14600.853955638275</v>
      </c>
    </row>
    <row r="284" spans="2:7" x14ac:dyDescent="0.25">
      <c r="B284" s="2">
        <v>172</v>
      </c>
      <c r="C284" s="19">
        <f t="shared" si="10"/>
        <v>14600.853955638275</v>
      </c>
      <c r="D284" s="19">
        <f t="shared" si="11"/>
        <v>1644.24</v>
      </c>
      <c r="E284" s="19">
        <f t="shared" si="12"/>
        <v>39.543979463186993</v>
      </c>
      <c r="F284" s="19">
        <f t="shared" si="13"/>
        <v>1604.696020536813</v>
      </c>
      <c r="G284" s="19">
        <f t="shared" si="14"/>
        <v>12996.157935101462</v>
      </c>
    </row>
    <row r="285" spans="2:7" x14ac:dyDescent="0.25">
      <c r="B285" s="2">
        <v>173</v>
      </c>
      <c r="C285" s="19">
        <f t="shared" si="10"/>
        <v>12996.157935101462</v>
      </c>
      <c r="D285" s="19">
        <f t="shared" si="11"/>
        <v>1644.24</v>
      </c>
      <c r="E285" s="19">
        <f t="shared" si="12"/>
        <v>35.197927740899793</v>
      </c>
      <c r="F285" s="19">
        <f t="shared" si="13"/>
        <v>1609.0420722591002</v>
      </c>
      <c r="G285" s="19">
        <f t="shared" si="14"/>
        <v>11387.115862842362</v>
      </c>
    </row>
    <row r="286" spans="2:7" x14ac:dyDescent="0.25">
      <c r="B286" s="2">
        <v>174</v>
      </c>
      <c r="C286" s="19">
        <f t="shared" si="10"/>
        <v>11387.115862842362</v>
      </c>
      <c r="D286" s="19">
        <f t="shared" si="11"/>
        <v>1644.24</v>
      </c>
      <c r="E286" s="19">
        <f t="shared" si="12"/>
        <v>30.840105461864734</v>
      </c>
      <c r="F286" s="19">
        <f t="shared" si="13"/>
        <v>1613.3998945381352</v>
      </c>
      <c r="G286" s="19">
        <f t="shared" si="14"/>
        <v>9773.7159683042264</v>
      </c>
    </row>
    <row r="287" spans="2:7" x14ac:dyDescent="0.25">
      <c r="B287" s="2">
        <v>175</v>
      </c>
      <c r="C287" s="19">
        <f t="shared" si="10"/>
        <v>9773.7159683042264</v>
      </c>
      <c r="D287" s="19">
        <f t="shared" si="11"/>
        <v>1644.24</v>
      </c>
      <c r="E287" s="19">
        <f t="shared" si="12"/>
        <v>26.470480747490612</v>
      </c>
      <c r="F287" s="19">
        <f t="shared" si="13"/>
        <v>1617.7695192525093</v>
      </c>
      <c r="G287" s="19">
        <f t="shared" si="14"/>
        <v>8155.9464490517166</v>
      </c>
    </row>
    <row r="288" spans="2:7" x14ac:dyDescent="0.25">
      <c r="B288" s="2">
        <v>176</v>
      </c>
      <c r="C288" s="19">
        <f t="shared" si="10"/>
        <v>8155.9464490517166</v>
      </c>
      <c r="D288" s="19">
        <f t="shared" si="11"/>
        <v>1644.24</v>
      </c>
      <c r="E288" s="19">
        <f t="shared" si="12"/>
        <v>22.0890216328484</v>
      </c>
      <c r="F288" s="19">
        <f t="shared" si="13"/>
        <v>1622.1509783671515</v>
      </c>
      <c r="G288" s="19">
        <f t="shared" si="14"/>
        <v>6533.7954706845649</v>
      </c>
    </row>
    <row r="289" spans="1:8" x14ac:dyDescent="0.25">
      <c r="B289" s="2">
        <v>177</v>
      </c>
      <c r="C289" s="19">
        <f t="shared" si="10"/>
        <v>6533.7954706845649</v>
      </c>
      <c r="D289" s="19">
        <f t="shared" si="11"/>
        <v>1644.24</v>
      </c>
      <c r="E289" s="19">
        <f t="shared" si="12"/>
        <v>17.695696066437364</v>
      </c>
      <c r="F289" s="19">
        <f t="shared" si="13"/>
        <v>1626.5443039335626</v>
      </c>
      <c r="G289" s="19">
        <f t="shared" si="14"/>
        <v>4907.2511667510025</v>
      </c>
    </row>
    <row r="290" spans="1:8" x14ac:dyDescent="0.25">
      <c r="B290" s="2">
        <v>178</v>
      </c>
      <c r="C290" s="19">
        <f t="shared" si="10"/>
        <v>4907.2511667510025</v>
      </c>
      <c r="D290" s="19">
        <f t="shared" si="11"/>
        <v>1644.24</v>
      </c>
      <c r="E290" s="19">
        <f t="shared" si="12"/>
        <v>13.290471909950632</v>
      </c>
      <c r="F290" s="19">
        <f t="shared" si="13"/>
        <v>1630.9495280900494</v>
      </c>
      <c r="G290" s="19">
        <f t="shared" si="14"/>
        <v>3276.3016386609534</v>
      </c>
    </row>
    <row r="291" spans="1:8" x14ac:dyDescent="0.25">
      <c r="B291" s="2">
        <v>179</v>
      </c>
      <c r="C291" s="19">
        <f t="shared" si="10"/>
        <v>3276.3016386609534</v>
      </c>
      <c r="D291" s="19">
        <f t="shared" si="11"/>
        <v>1644.24</v>
      </c>
      <c r="E291" s="19">
        <f t="shared" si="12"/>
        <v>8.873316938040082</v>
      </c>
      <c r="F291" s="19">
        <f t="shared" si="13"/>
        <v>1635.36668306196</v>
      </c>
      <c r="G291" s="19">
        <f t="shared" si="14"/>
        <v>1640.9349555989934</v>
      </c>
    </row>
    <row r="292" spans="1:8" x14ac:dyDescent="0.25">
      <c r="B292" s="2">
        <v>180</v>
      </c>
      <c r="C292" s="19">
        <f t="shared" si="10"/>
        <v>1640.9349555989934</v>
      </c>
      <c r="D292" s="19">
        <f t="shared" si="11"/>
        <v>1644.24</v>
      </c>
      <c r="E292" s="19">
        <f t="shared" si="12"/>
        <v>4.4441988380806068</v>
      </c>
      <c r="F292" s="19">
        <f t="shared" si="13"/>
        <v>1639.7958011619194</v>
      </c>
      <c r="G292" s="19">
        <f t="shared" si="14"/>
        <v>1.1391544370740121</v>
      </c>
      <c r="H292" s="4" t="s">
        <v>80</v>
      </c>
    </row>
    <row r="294" spans="1:8" ht="21" x14ac:dyDescent="0.35">
      <c r="A294" s="3" t="s">
        <v>85</v>
      </c>
      <c r="B294" s="24" t="s">
        <v>86</v>
      </c>
      <c r="C294" s="24"/>
      <c r="D294" s="24"/>
      <c r="E294" s="24"/>
      <c r="F294" s="24"/>
      <c r="G294" s="24"/>
      <c r="H294" s="24"/>
    </row>
    <row r="295" spans="1:8" x14ac:dyDescent="0.25">
      <c r="B295" s="24"/>
      <c r="C295" s="24"/>
      <c r="D295" s="24"/>
      <c r="E295" s="24"/>
      <c r="F295" s="24"/>
      <c r="G295" s="24"/>
      <c r="H295" s="24"/>
    </row>
    <row r="297" spans="1:8" x14ac:dyDescent="0.25">
      <c r="B297" t="s">
        <v>87</v>
      </c>
    </row>
    <row r="299" spans="1:8" x14ac:dyDescent="0.25">
      <c r="B299" s="1">
        <f>FV(3.25%/12,5*12,1644.24,-234000)</f>
        <v>168262.83108916329</v>
      </c>
      <c r="C299" s="1" t="s">
        <v>88</v>
      </c>
    </row>
    <row r="301" spans="1:8" x14ac:dyDescent="0.25">
      <c r="B301" s="5">
        <f>PMT(2.5%/12,15*12,-B299)</f>
        <v>1121.9584004755586</v>
      </c>
      <c r="C301" t="s">
        <v>89</v>
      </c>
      <c r="F301" s="21" t="s">
        <v>90</v>
      </c>
    </row>
    <row r="303" spans="1:8" ht="15.75" customHeight="1" x14ac:dyDescent="0.25">
      <c r="B303" s="23" t="s">
        <v>91</v>
      </c>
      <c r="C303" s="23"/>
      <c r="D303" s="23"/>
      <c r="E303" s="23"/>
      <c r="F303" s="23"/>
      <c r="G303" s="23"/>
      <c r="H303" s="23"/>
    </row>
    <row r="304" spans="1:8" x14ac:dyDescent="0.25">
      <c r="B304" s="23"/>
      <c r="C304" s="23"/>
      <c r="D304" s="23"/>
      <c r="E304" s="23"/>
      <c r="F304" s="23"/>
      <c r="G304" s="23"/>
      <c r="H304" s="23"/>
    </row>
    <row r="305" spans="1:8" x14ac:dyDescent="0.25">
      <c r="B305" s="23"/>
      <c r="C305" s="23"/>
      <c r="D305" s="23"/>
      <c r="E305" s="23"/>
      <c r="F305" s="23"/>
      <c r="G305" s="23"/>
      <c r="H305" s="23"/>
    </row>
    <row r="307" spans="1:8" ht="21" x14ac:dyDescent="0.35">
      <c r="A307" s="22" t="s">
        <v>92</v>
      </c>
      <c r="B307" s="24" t="s">
        <v>93</v>
      </c>
      <c r="C307" s="24"/>
      <c r="D307" s="24"/>
      <c r="E307" s="24"/>
      <c r="F307" s="24"/>
      <c r="G307" s="24"/>
      <c r="H307" s="24"/>
    </row>
    <row r="308" spans="1:8" x14ac:dyDescent="0.25">
      <c r="B308" s="24"/>
      <c r="C308" s="24"/>
      <c r="D308" s="24"/>
      <c r="E308" s="24"/>
      <c r="F308" s="24"/>
      <c r="G308" s="24"/>
      <c r="H308" s="24"/>
    </row>
    <row r="310" spans="1:8" x14ac:dyDescent="0.25">
      <c r="B310" s="23" t="s">
        <v>94</v>
      </c>
      <c r="C310" s="23"/>
      <c r="D310" s="23"/>
      <c r="E310" s="23"/>
      <c r="F310" s="23"/>
      <c r="G310" s="23"/>
      <c r="H310" s="23"/>
    </row>
    <row r="311" spans="1:8" x14ac:dyDescent="0.25">
      <c r="B311" s="23"/>
      <c r="C311" s="23"/>
      <c r="D311" s="23"/>
      <c r="E311" s="23"/>
      <c r="F311" s="23"/>
      <c r="G311" s="23"/>
      <c r="H311" s="23"/>
    </row>
    <row r="312" spans="1:8" x14ac:dyDescent="0.25">
      <c r="B312" s="23"/>
      <c r="C312" s="23"/>
      <c r="D312" s="23"/>
      <c r="E312" s="23"/>
      <c r="F312" s="23"/>
      <c r="G312" s="23"/>
      <c r="H312" s="23"/>
    </row>
    <row r="313" spans="1:8" x14ac:dyDescent="0.25">
      <c r="B313" s="23"/>
      <c r="C313" s="23"/>
      <c r="D313" s="23"/>
      <c r="E313" s="23"/>
      <c r="F313" s="23"/>
      <c r="G313" s="23"/>
      <c r="H313" s="23"/>
    </row>
    <row r="315" spans="1:8" x14ac:dyDescent="0.25">
      <c r="B315">
        <f>NPER(3.25%/12,-3000,234000)</f>
        <v>87.739226570061575</v>
      </c>
      <c r="C315" t="s">
        <v>95</v>
      </c>
    </row>
    <row r="317" spans="1:8" x14ac:dyDescent="0.25">
      <c r="B317" s="21" t="s">
        <v>96</v>
      </c>
    </row>
    <row r="319" spans="1:8" x14ac:dyDescent="0.25">
      <c r="B319" s="1">
        <f>FV(3.25%/12,88,-3000,234000)</f>
        <v>781.53838640544564</v>
      </c>
      <c r="C319" s="1" t="s">
        <v>97</v>
      </c>
      <c r="F319" s="21" t="s">
        <v>98</v>
      </c>
    </row>
    <row r="320" spans="1:8" x14ac:dyDescent="0.25">
      <c r="B320" s="1">
        <f>3000-B319</f>
        <v>2218.4616135945544</v>
      </c>
      <c r="C320" t="s">
        <v>99</v>
      </c>
      <c r="F320" s="21" t="s">
        <v>100</v>
      </c>
    </row>
    <row r="322" spans="2:7" x14ac:dyDescent="0.25">
      <c r="B322" s="21" t="s">
        <v>101</v>
      </c>
    </row>
    <row r="324" spans="2:7" x14ac:dyDescent="0.25">
      <c r="B324" s="25" t="s">
        <v>102</v>
      </c>
      <c r="C324" s="25"/>
      <c r="D324" s="25"/>
      <c r="E324" s="25"/>
      <c r="F324" s="25"/>
      <c r="G324" s="25"/>
    </row>
  </sheetData>
  <mergeCells count="21">
    <mergeCell ref="B67:D67"/>
    <mergeCell ref="B75:I76"/>
    <mergeCell ref="B96:C96"/>
    <mergeCell ref="E96:F96"/>
    <mergeCell ref="B99:I100"/>
    <mergeCell ref="B46:I46"/>
    <mergeCell ref="B52:I54"/>
    <mergeCell ref="B56:I57"/>
    <mergeCell ref="B61:I62"/>
    <mergeCell ref="B65:J65"/>
    <mergeCell ref="A1:G1"/>
    <mergeCell ref="B4:I7"/>
    <mergeCell ref="B15:I16"/>
    <mergeCell ref="B23:I28"/>
    <mergeCell ref="B44:I44"/>
    <mergeCell ref="B303:H305"/>
    <mergeCell ref="B307:H308"/>
    <mergeCell ref="B310:H313"/>
    <mergeCell ref="B324:G324"/>
    <mergeCell ref="B73:D73"/>
    <mergeCell ref="B294:H295"/>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Workshop #2 Answer Key</vt:lpstr>
    </vt:vector>
  </TitlesOfParts>
  <Company>Appalachian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dc:creator>
  <cp:lastModifiedBy>AppState User</cp:lastModifiedBy>
  <dcterms:created xsi:type="dcterms:W3CDTF">2016-07-06T20:18:53Z</dcterms:created>
  <dcterms:modified xsi:type="dcterms:W3CDTF">2016-07-08T16:31:32Z</dcterms:modified>
</cp:coreProperties>
</file>