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90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2" i="1" l="1"/>
  <c r="E262" i="1"/>
  <c r="F262" i="1"/>
  <c r="G262" i="1"/>
  <c r="H262" i="1"/>
  <c r="I262" i="1"/>
  <c r="J262" i="1"/>
  <c r="K262" i="1"/>
  <c r="C262" i="1"/>
  <c r="H250" i="1"/>
  <c r="D250" i="1"/>
  <c r="E250" i="1"/>
  <c r="F250" i="1"/>
  <c r="G250" i="1"/>
  <c r="C250" i="1"/>
  <c r="D245" i="1"/>
  <c r="C234" i="1"/>
  <c r="D234" i="1"/>
  <c r="E234" i="1"/>
  <c r="F234" i="1"/>
  <c r="G234" i="1"/>
  <c r="D225" i="1"/>
  <c r="E225" i="1"/>
  <c r="F225" i="1"/>
  <c r="G225" i="1"/>
  <c r="C225" i="1"/>
  <c r="D214" i="1"/>
  <c r="E214" i="1"/>
  <c r="F214" i="1"/>
  <c r="G214" i="1"/>
  <c r="C214" i="1"/>
  <c r="D176" i="1"/>
  <c r="E176" i="1"/>
  <c r="F176" i="1"/>
  <c r="G176" i="1"/>
  <c r="H176" i="1"/>
  <c r="I176" i="1"/>
  <c r="J176" i="1"/>
  <c r="D177" i="1"/>
  <c r="E177" i="1"/>
  <c r="F177" i="1"/>
  <c r="G177" i="1"/>
  <c r="H177" i="1"/>
  <c r="I177" i="1"/>
  <c r="J177" i="1"/>
  <c r="D178" i="1"/>
  <c r="E178" i="1"/>
  <c r="F178" i="1"/>
  <c r="G178" i="1"/>
  <c r="H178" i="1"/>
  <c r="I178" i="1"/>
  <c r="J178" i="1"/>
  <c r="D179" i="1"/>
  <c r="E179" i="1"/>
  <c r="F179" i="1"/>
  <c r="G179" i="1"/>
  <c r="H179" i="1"/>
  <c r="I179" i="1"/>
  <c r="J179" i="1"/>
  <c r="D180" i="1"/>
  <c r="E180" i="1"/>
  <c r="F180" i="1"/>
  <c r="G180" i="1"/>
  <c r="H180" i="1"/>
  <c r="I180" i="1"/>
  <c r="J180" i="1"/>
  <c r="D181" i="1"/>
  <c r="E181" i="1"/>
  <c r="F181" i="1"/>
  <c r="G181" i="1"/>
  <c r="H181" i="1"/>
  <c r="I181" i="1"/>
  <c r="J181" i="1"/>
  <c r="D182" i="1"/>
  <c r="E182" i="1"/>
  <c r="F182" i="1"/>
  <c r="G182" i="1"/>
  <c r="H182" i="1"/>
  <c r="I182" i="1"/>
  <c r="J182" i="1"/>
  <c r="D183" i="1"/>
  <c r="E183" i="1"/>
  <c r="F183" i="1"/>
  <c r="G183" i="1"/>
  <c r="H183" i="1"/>
  <c r="I183" i="1"/>
  <c r="J183" i="1"/>
  <c r="C181" i="1"/>
  <c r="C182" i="1"/>
  <c r="C183" i="1"/>
  <c r="C176" i="1"/>
  <c r="C178" i="1"/>
  <c r="C177" i="1"/>
  <c r="C179" i="1"/>
  <c r="C180" i="1"/>
  <c r="F163" i="1"/>
  <c r="F164" i="1"/>
  <c r="F165" i="1"/>
  <c r="F158" i="1"/>
  <c r="F160" i="1"/>
  <c r="F159" i="1"/>
  <c r="F161" i="1"/>
  <c r="F162" i="1"/>
  <c r="E163" i="1"/>
  <c r="E164" i="1"/>
  <c r="E165" i="1"/>
  <c r="E158" i="1"/>
  <c r="E160" i="1"/>
  <c r="E159" i="1"/>
  <c r="E161" i="1"/>
  <c r="E162" i="1"/>
  <c r="D163" i="1"/>
  <c r="D164" i="1"/>
  <c r="D165" i="1"/>
  <c r="D158" i="1"/>
  <c r="D160" i="1"/>
  <c r="D159" i="1"/>
  <c r="D161" i="1"/>
  <c r="D162" i="1"/>
  <c r="C163" i="1"/>
  <c r="C164" i="1"/>
  <c r="C165" i="1"/>
  <c r="C158" i="1"/>
  <c r="C160" i="1"/>
  <c r="C159" i="1"/>
  <c r="C161" i="1"/>
  <c r="C162" i="1"/>
  <c r="D149" i="1"/>
  <c r="D150" i="1"/>
  <c r="D151" i="1"/>
  <c r="D144" i="1"/>
  <c r="D146" i="1"/>
  <c r="D145" i="1"/>
  <c r="D147" i="1"/>
  <c r="D148" i="1"/>
  <c r="C149" i="1"/>
  <c r="C150" i="1"/>
  <c r="C151" i="1"/>
  <c r="C144" i="1"/>
  <c r="C146" i="1"/>
  <c r="C145" i="1"/>
  <c r="C147" i="1"/>
  <c r="C148" i="1"/>
  <c r="C135" i="1"/>
  <c r="C136" i="1"/>
  <c r="C137" i="1"/>
  <c r="C130" i="1"/>
  <c r="C132" i="1"/>
  <c r="C131" i="1"/>
  <c r="C133" i="1"/>
  <c r="C134" i="1"/>
  <c r="J123" i="1"/>
  <c r="J124" i="1"/>
  <c r="J125" i="1"/>
  <c r="J118" i="1"/>
  <c r="J120" i="1"/>
  <c r="J119" i="1"/>
  <c r="J121" i="1"/>
  <c r="J122" i="1"/>
  <c r="D123" i="1"/>
  <c r="D124" i="1"/>
  <c r="D125" i="1"/>
  <c r="D118" i="1"/>
  <c r="D120" i="1"/>
  <c r="D119" i="1"/>
  <c r="D121" i="1"/>
  <c r="D122" i="1"/>
  <c r="C123" i="1"/>
  <c r="C124" i="1"/>
  <c r="C125" i="1"/>
  <c r="C118" i="1"/>
  <c r="C120" i="1"/>
  <c r="C119" i="1"/>
  <c r="C121" i="1"/>
  <c r="C122" i="1"/>
  <c r="D82" i="1"/>
  <c r="D84" i="1"/>
  <c r="C80" i="1"/>
  <c r="C82" i="1"/>
  <c r="C84" i="1"/>
  <c r="D95" i="1"/>
  <c r="E95" i="1"/>
  <c r="F95" i="1"/>
  <c r="G95" i="1"/>
  <c r="H95" i="1"/>
  <c r="I95" i="1"/>
  <c r="J95" i="1"/>
  <c r="C95" i="1"/>
  <c r="D98" i="1"/>
  <c r="E98" i="1"/>
  <c r="F98" i="1"/>
  <c r="G98" i="1"/>
  <c r="H98" i="1"/>
  <c r="I98" i="1"/>
  <c r="J98" i="1"/>
  <c r="C98" i="1"/>
  <c r="D97" i="1"/>
  <c r="E97" i="1"/>
  <c r="F97" i="1"/>
  <c r="G97" i="1"/>
  <c r="H97" i="1"/>
  <c r="I97" i="1"/>
  <c r="J97" i="1"/>
  <c r="C97" i="1"/>
  <c r="D92" i="1"/>
  <c r="E92" i="1"/>
  <c r="F92" i="1"/>
  <c r="G92" i="1"/>
  <c r="H92" i="1"/>
  <c r="I92" i="1"/>
  <c r="J92" i="1"/>
  <c r="D93" i="1"/>
  <c r="E93" i="1"/>
  <c r="F93" i="1"/>
  <c r="G93" i="1"/>
  <c r="H93" i="1"/>
  <c r="I93" i="1"/>
  <c r="J93" i="1"/>
  <c r="C93" i="1"/>
  <c r="C92" i="1"/>
  <c r="D81" i="1"/>
  <c r="C81" i="1"/>
  <c r="C66" i="1"/>
  <c r="C65" i="1"/>
  <c r="C62" i="1"/>
  <c r="C61" i="1"/>
  <c r="C55" i="1"/>
  <c r="C54" i="1"/>
  <c r="D35" i="1"/>
  <c r="E35" i="1"/>
  <c r="F35" i="1"/>
  <c r="G35" i="1"/>
  <c r="H35" i="1"/>
  <c r="I35" i="1"/>
  <c r="J35" i="1"/>
  <c r="C35" i="1"/>
  <c r="D34" i="1"/>
  <c r="E34" i="1"/>
  <c r="F34" i="1"/>
  <c r="G34" i="1"/>
  <c r="H34" i="1"/>
  <c r="I34" i="1"/>
  <c r="J34" i="1"/>
  <c r="C34" i="1"/>
  <c r="D94" i="1"/>
  <c r="E94" i="1"/>
  <c r="F94" i="1"/>
  <c r="G94" i="1"/>
  <c r="H94" i="1"/>
  <c r="I94" i="1"/>
  <c r="J94" i="1"/>
  <c r="D96" i="1"/>
  <c r="E96" i="1"/>
  <c r="F96" i="1"/>
  <c r="G96" i="1"/>
  <c r="H96" i="1"/>
  <c r="I96" i="1"/>
  <c r="J96" i="1"/>
  <c r="D99" i="1"/>
  <c r="E99" i="1"/>
  <c r="F99" i="1"/>
  <c r="G99" i="1"/>
  <c r="H99" i="1"/>
  <c r="I99" i="1"/>
  <c r="J99" i="1"/>
  <c r="C99" i="1"/>
  <c r="C94" i="1"/>
  <c r="C96" i="1"/>
  <c r="D87" i="1"/>
  <c r="D83" i="1"/>
  <c r="D85" i="1"/>
  <c r="C83" i="1"/>
  <c r="C85" i="1"/>
  <c r="D88" i="1"/>
  <c r="D86" i="1"/>
  <c r="C56" i="1"/>
</calcChain>
</file>

<file path=xl/sharedStrings.xml><?xml version="1.0" encoding="utf-8"?>
<sst xmlns="http://schemas.openxmlformats.org/spreadsheetml/2006/main" count="183" uniqueCount="95">
  <si>
    <t>Demand Price</t>
  </si>
  <si>
    <t>Supply Price</t>
  </si>
  <si>
    <t>(a)</t>
  </si>
  <si>
    <t>#1</t>
  </si>
  <si>
    <t>q =</t>
  </si>
  <si>
    <t xml:space="preserve">d = </t>
  </si>
  <si>
    <t>s =</t>
  </si>
  <si>
    <t>d - s =</t>
  </si>
  <si>
    <t>&lt;--- Goal seek the difference to be 0 by changing the quantity.</t>
  </si>
  <si>
    <t>(b)</t>
  </si>
  <si>
    <t>Here is one way to setup all of these functions…</t>
  </si>
  <si>
    <t>R =</t>
  </si>
  <si>
    <t xml:space="preserve">C = </t>
  </si>
  <si>
    <t>P =</t>
  </si>
  <si>
    <t>MR =</t>
  </si>
  <si>
    <t>MC =</t>
  </si>
  <si>
    <t>MP =</t>
  </si>
  <si>
    <t>&lt;--- R = d * q</t>
  </si>
  <si>
    <t>&lt;--- P = R - C</t>
  </si>
  <si>
    <t>&lt;--- MR(q) = R(q) - R(q-1)</t>
  </si>
  <si>
    <t>&lt;--- MC(q) = C(q) - C(q-1)</t>
  </si>
  <si>
    <t>&lt;--- MP(q) = P(q) - P(q-1) OR  = MR(q) - MC(q)</t>
  </si>
  <si>
    <t>I like this way better…</t>
  </si>
  <si>
    <t>&lt;----</t>
  </si>
  <si>
    <t>Revenue is demand times quantity. Copy/paste the demand function and multiply it by the quantity. Then wrap this in parentheses. Now copy the whole thing and subtract it from itself so we have:  = R(q) - R(q). Finally, replace all of the q's with (q-1)'s.</t>
  </si>
  <si>
    <t>We should do the same thing to create MC(q). MP(q) is easier. It's just MR - MC.</t>
  </si>
  <si>
    <t>&lt;--- Goal seek to be 0 by changing the quantity.</t>
  </si>
  <si>
    <t>(c )</t>
  </si>
  <si>
    <t>#2</t>
  </si>
  <si>
    <t>Use Excel to compute the following limits. If the limit doesn not exist wirte "DNE".</t>
  </si>
  <si>
    <t xml:space="preserve">x = </t>
  </si>
  <si>
    <t xml:space="preserve">f(x) = </t>
  </si>
  <si>
    <t>#3</t>
  </si>
  <si>
    <t>Recall that the derivative of f(x) is defined to be the limit of (f(x+h)-f(x))/h as h approaches 0</t>
  </si>
  <si>
    <t>where (f(x+h)-f(x))/h is called the difference quotient.</t>
  </si>
  <si>
    <t>a =</t>
  </si>
  <si>
    <t>h =</t>
  </si>
  <si>
    <t xml:space="preserve">(f(a+h)-f(a))/h = </t>
  </si>
  <si>
    <t>2016-07-14: Workshop #3 Answer Key</t>
  </si>
  <si>
    <t>Hank is a ticket scalping middleman. He has collected the following data about tickets to a local themepark…</t>
  </si>
  <si>
    <t>Tickets Sold</t>
  </si>
  <si>
    <t>Use the table of data to find supply and demand price functions. Use a cubic model for the demand function and a quadratic model for the supply function. [Use "Format trendline label" to show 6 decimal places of accuracy for the cubic model.]</t>
  </si>
  <si>
    <t xml:space="preserve">Demand function:  d  = 0.000011q^3 - 0.0054q^2 + 0.523333q + 106
</t>
  </si>
  <si>
    <t>Supply function:  s = -0.0005q^2 + 0.2943q + 34.623</t>
  </si>
  <si>
    <t>&lt;--- Use 200 as a guess.</t>
  </si>
  <si>
    <t>&lt;--- Let D80 = E80-1 so the only input is the quantity in E80.</t>
  </si>
  <si>
    <t>For example, if Hank charges $120 per ticket, he can expect to sell 50 tickets.</t>
  </si>
  <si>
    <t>On the other hand, he can obtain 50 of these tickets for $2,250 (i.e. $45 a piece).</t>
  </si>
  <si>
    <t>Given that these models do not work for values about 300, find the only "valid" market equilibrium (i.e. the one between q=0  and q=300).</t>
  </si>
  <si>
    <t>The (only valid) market equilibrium is (qE, pE) = (225.473, $75.56)</t>
  </si>
  <si>
    <t>&lt;--- Use 150 as a guess.</t>
  </si>
  <si>
    <t>&lt;--- Goal seek the demand price to be $90 by changing the quantity.</t>
  </si>
  <si>
    <t>If Hank charges $75.56 per ticket, how many can he expect to sell?</t>
  </si>
  <si>
    <t>He can expect to sell 225.473 = 225 tickets.</t>
  </si>
  <si>
    <t>&lt;--- Plug in q = 125</t>
  </si>
  <si>
    <t>If Hank wants to sell 125 tickets, what will his (average supply) cost per ticket be?</t>
  </si>
  <si>
    <t>He will have to pay $63.60 per ticket (about $7,950 in all) if he wants to obtain 125 tickets.</t>
  </si>
  <si>
    <t>&lt;--- C = s * q + 2000</t>
  </si>
  <si>
    <t>Use you model for the demand function to find a revenue function. Use your supply function to model the variable cost per ticket and the fact that Hank has fixed costs of $2,000 to find his cost function. Finally, use your revenue and cost functions to find profit, marginal revenue, marginal cost, and marginal profit functions.</t>
  </si>
  <si>
    <t>&lt;--- Profit seems to hit 0 three times, but only twice in our valid range.</t>
  </si>
  <si>
    <t>We should guess around 25 and 200 (the solution near 320 is out of bounds).</t>
  </si>
  <si>
    <t>&lt;--- Guessed q = 25 and 200</t>
  </si>
  <si>
    <t>&lt;-- Guessing q = 320</t>
  </si>
  <si>
    <t>Hank has 2 (valid) break even points. These occur at q = 26.952 and q = 197.758 tickets.  There is a third (out of bounds) break even point at q = 325.533.</t>
  </si>
  <si>
    <t>Hank's 220th ticket brings in MR(220) = $20.55 revenue.</t>
  </si>
  <si>
    <t>The 220th ticket cost him MC(220) = $91.55</t>
  </si>
  <si>
    <t>&lt;--- Guess 100 and 250 (the peak and the valley in the profit function's graph).</t>
  </si>
  <si>
    <t xml:space="preserve">If you look at the graph of the profit function, it "levels off" in 2 places. First, there is a peak around q = 112. Then there is a valley near q = 275. </t>
  </si>
  <si>
    <t>Hank's marginal profit is $0 when q = 112.585 and 275.193 tickets.</t>
  </si>
  <si>
    <t>Hank's maximum profit must occur near one of the quantities where MP = 0. [Actually, we can ignore q = 275.193 since it is a minimum instead of a maximum.]</t>
  </si>
  <si>
    <t>Hank will maximize his profit if he sells 112 tickets at a price of $112.33 each.</t>
  </si>
  <si>
    <t>His maximum possible profit is $3,713.94.</t>
  </si>
  <si>
    <t>We can see that the profit function does indeed have a minimum. In fact, we found that this occurs at approximately q = 275.193.</t>
  </si>
  <si>
    <t>We should note that if we allowed negative quantities (q &lt; 0) then the graph of P keeps on going down and down to the left. If this is allowed P has no minimum.</t>
  </si>
  <si>
    <t>Does Hank's profit function have a minimum? In a few sentences explain why or why not. If it has one where?</t>
  </si>
  <si>
    <t>Yes. Hank's profit is minimized when q = 275. If Hank sells 275 tickets, he loses $4,044.84.</t>
  </si>
  <si>
    <t>[Minimizing profit is generally a very poor business plan.]</t>
  </si>
  <si>
    <t>Let f(x) = (x-3)ln( (x-3)^2 ) + e^(-x+3)</t>
  </si>
  <si>
    <t>The limit of f(x) as x approaches 3….</t>
  </si>
  <si>
    <t>As x approaches 3 from the left (numbers just below 3), we see f(x) approaching 1/4 = 0.25.</t>
  </si>
  <si>
    <t>Also, as x approaches 3 from the right (numbers just above 3), we see f(x) approaching 1/4 = 0.25.</t>
  </si>
  <si>
    <t>Since the right and left hand limits match (and equal 0.25), the limit is 0.25.</t>
  </si>
  <si>
    <t>The limit of f(x) as x approaches -1….</t>
  </si>
  <si>
    <t>Since the limit from the left is heading to negative inifinity, this limit cannot exist.</t>
  </si>
  <si>
    <t>&lt;--- The left limit is -infinity and the right limit is +infinity.</t>
  </si>
  <si>
    <t xml:space="preserve">Let f(x) =e^(-1/x^2) </t>
  </si>
  <si>
    <t>The limit of f(x) as x approaches 0….</t>
  </si>
  <si>
    <t>The limit of f(x) as x approaches 0 is 0.</t>
  </si>
  <si>
    <t>Compute the difference quotient of f(x) when x = 3 and h = 0.1.</t>
  </si>
  <si>
    <t xml:space="preserve">(f(3+0.1) - f(3)) / 0.1 = </t>
  </si>
  <si>
    <t>The limit as h approaches 0 is about 4.197.</t>
  </si>
  <si>
    <t>f'(3) is approximately 4.197.</t>
  </si>
  <si>
    <t>Use Excel to repeat the previous part for x = 0 (try to compute f'(0)). Does the limit (h goes to 0) of the difference quotient at x = 0 exist? If it does, what is it? If it does not exist, why not? Explain your answer in a sentence or two.</t>
  </si>
  <si>
    <t>Let f(x) = x ln(x^2) for x not 0 and f(0) = 0.</t>
  </si>
  <si>
    <t>The derivative f'(0) does not exist (DNE). If we have h approach 0 from the left, we get smaller and smaller difference quotients. If we have h approach 0 from the right, we also get smaller and smaller difference quotients. Since the limits to each side don't settle on a number (they keep getting smaller as h gets close to 0), the limit does not exist.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</si>
</sst>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scheme val="minor"/>
    </font>
    <font>
      <b/>
      <i/>
      <sz val="12"/>
      <color theme="1"/>
      <name val="Calibri"/>
      <scheme val="minor"/>
    </font>
    <font>
      <b/>
      <sz val="14"/>
      <color theme="1"/>
      <name val="Calibri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0" fontId="5" fillId="0" borderId="0" xfId="0" applyFont="1" applyAlignment="1">
      <alignment horizontal="left"/>
    </xf>
    <xf numFmtId="164" fontId="0" fillId="2" borderId="0" xfId="0" applyNumberFormat="1" applyFill="1"/>
    <xf numFmtId="0" fontId="0" fillId="2" borderId="0" xfId="0" applyFill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3" borderId="0" xfId="0" applyFont="1" applyFill="1" applyAlignment="1">
      <alignment horizontal="right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0" fillId="0" borderId="0" xfId="0" applyAlignment="1"/>
    <xf numFmtId="164" fontId="0" fillId="3" borderId="0" xfId="0" applyNumberFormat="1" applyFill="1"/>
  </cellXfs>
  <cellStyles count="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Demand Price</c:v>
                </c:pt>
              </c:strCache>
            </c:strRef>
          </c:tx>
          <c:spPr>
            <a:ln w="47625">
              <a:noFill/>
            </a:ln>
          </c:spP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0.243642414698163"/>
                  <c:y val="-0.39333134306079"/>
                </c:manualLayout>
              </c:layout>
              <c:numFmt formatCode="#,##0.000000" sourceLinked="0"/>
            </c:trendlineLbl>
          </c:trendline>
          <c:xVal>
            <c:numRef>
              <c:f>Sheet1!$C$4:$F$4</c:f>
              <c:numCache>
                <c:formatCode>General</c:formatCode>
                <c:ptCount val="4"/>
                <c:pt idx="0">
                  <c:v>50.0</c:v>
                </c:pt>
                <c:pt idx="1">
                  <c:v>100.0</c:v>
                </c:pt>
                <c:pt idx="2">
                  <c:v>200.0</c:v>
                </c:pt>
                <c:pt idx="3">
                  <c:v>300.0</c:v>
                </c:pt>
              </c:numCache>
            </c:numRef>
          </c:xVal>
          <c:yVal>
            <c:numRef>
              <c:f>Sheet1!$C$5:$F$5</c:f>
              <c:numCache>
                <c:formatCode>"$"#,##0.00</c:formatCode>
                <c:ptCount val="4"/>
                <c:pt idx="0">
                  <c:v>120.0</c:v>
                </c:pt>
                <c:pt idx="1">
                  <c:v>115.0</c:v>
                </c:pt>
                <c:pt idx="2">
                  <c:v>80.0</c:v>
                </c:pt>
                <c:pt idx="3">
                  <c:v>65.0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Sheet1!$B$6</c:f>
              <c:strCache>
                <c:ptCount val="1"/>
                <c:pt idx="0">
                  <c:v>Supply Price</c:v>
                </c:pt>
              </c:strCache>
            </c:strRef>
          </c:tx>
          <c:spPr>
            <a:ln w="47625">
              <a:noFill/>
            </a:ln>
          </c:spPr>
          <c:trendline>
            <c:trendlineType val="poly"/>
            <c:order val="2"/>
            <c:dispRSqr val="0"/>
            <c:dispEq val="1"/>
            <c:trendlineLbl>
              <c:layout>
                <c:manualLayout>
                  <c:x val="0.216215004374453"/>
                  <c:y val="0.259919801691455"/>
                </c:manualLayout>
              </c:layout>
              <c:numFmt formatCode="General" sourceLinked="0"/>
            </c:trendlineLbl>
          </c:trendline>
          <c:xVal>
            <c:numRef>
              <c:f>Sheet1!$C$4:$F$4</c:f>
              <c:numCache>
                <c:formatCode>General</c:formatCode>
                <c:ptCount val="4"/>
                <c:pt idx="0">
                  <c:v>50.0</c:v>
                </c:pt>
                <c:pt idx="1">
                  <c:v>100.0</c:v>
                </c:pt>
                <c:pt idx="2">
                  <c:v>200.0</c:v>
                </c:pt>
                <c:pt idx="3">
                  <c:v>300.0</c:v>
                </c:pt>
              </c:numCache>
            </c:numRef>
          </c:xVal>
          <c:yVal>
            <c:numRef>
              <c:f>Sheet1!$C$6:$F$6</c:f>
              <c:numCache>
                <c:formatCode>"$"#,##0.00</c:formatCode>
                <c:ptCount val="4"/>
                <c:pt idx="0">
                  <c:v>45.0</c:v>
                </c:pt>
                <c:pt idx="1">
                  <c:v>65.0</c:v>
                </c:pt>
                <c:pt idx="2">
                  <c:v>70.0</c:v>
                </c:pt>
                <c:pt idx="3">
                  <c:v>80.0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936552"/>
        <c:axId val="2077939480"/>
      </c:scatterChart>
      <c:valAx>
        <c:axId val="2077936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7939480"/>
        <c:crosses val="autoZero"/>
        <c:crossBetween val="midCat"/>
      </c:valAx>
      <c:valAx>
        <c:axId val="207793948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20779365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Sheet1!$B$34</c:f>
              <c:strCache>
                <c:ptCount val="1"/>
                <c:pt idx="0">
                  <c:v>d = </c:v>
                </c:pt>
              </c:strCache>
            </c:strRef>
          </c:tx>
          <c:xVal>
            <c:numRef>
              <c:f>Sheet1!$C$33:$J$33</c:f>
              <c:numCache>
                <c:formatCode>General</c:formatCode>
                <c:ptCount val="8"/>
                <c:pt idx="0">
                  <c:v>0.0</c:v>
                </c:pt>
                <c:pt idx="1">
                  <c:v>50.0</c:v>
                </c:pt>
                <c:pt idx="2">
                  <c:v>100.0</c:v>
                </c:pt>
                <c:pt idx="3">
                  <c:v>150.0</c:v>
                </c:pt>
                <c:pt idx="4">
                  <c:v>200.0</c:v>
                </c:pt>
                <c:pt idx="5">
                  <c:v>250.0</c:v>
                </c:pt>
                <c:pt idx="6">
                  <c:v>300.0</c:v>
                </c:pt>
                <c:pt idx="7">
                  <c:v>350.0</c:v>
                </c:pt>
              </c:numCache>
            </c:numRef>
          </c:xVal>
          <c:yVal>
            <c:numRef>
              <c:f>Sheet1!$C$34:$J$34</c:f>
              <c:numCache>
                <c:formatCode>"$"#,##0.00</c:formatCode>
                <c:ptCount val="8"/>
                <c:pt idx="0">
                  <c:v>106.0</c:v>
                </c:pt>
                <c:pt idx="1">
                  <c:v>120.04165</c:v>
                </c:pt>
                <c:pt idx="2">
                  <c:v>115.3333</c:v>
                </c:pt>
                <c:pt idx="3">
                  <c:v>100.12495</c:v>
                </c:pt>
                <c:pt idx="4">
                  <c:v>82.66660000000001</c:v>
                </c:pt>
                <c:pt idx="5">
                  <c:v>71.20825000000002</c:v>
                </c:pt>
                <c:pt idx="6">
                  <c:v>73.99990000000002</c:v>
                </c:pt>
                <c:pt idx="7">
                  <c:v>99.29155000000002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Sheet1!$B$35</c:f>
              <c:strCache>
                <c:ptCount val="1"/>
                <c:pt idx="0">
                  <c:v>s =</c:v>
                </c:pt>
              </c:strCache>
            </c:strRef>
          </c:tx>
          <c:xVal>
            <c:numRef>
              <c:f>Sheet1!$C$33:$J$33</c:f>
              <c:numCache>
                <c:formatCode>General</c:formatCode>
                <c:ptCount val="8"/>
                <c:pt idx="0">
                  <c:v>0.0</c:v>
                </c:pt>
                <c:pt idx="1">
                  <c:v>50.0</c:v>
                </c:pt>
                <c:pt idx="2">
                  <c:v>100.0</c:v>
                </c:pt>
                <c:pt idx="3">
                  <c:v>150.0</c:v>
                </c:pt>
                <c:pt idx="4">
                  <c:v>200.0</c:v>
                </c:pt>
                <c:pt idx="5">
                  <c:v>250.0</c:v>
                </c:pt>
                <c:pt idx="6">
                  <c:v>300.0</c:v>
                </c:pt>
                <c:pt idx="7">
                  <c:v>350.0</c:v>
                </c:pt>
              </c:numCache>
            </c:numRef>
          </c:xVal>
          <c:yVal>
            <c:numRef>
              <c:f>Sheet1!$C$35:$J$35</c:f>
              <c:numCache>
                <c:formatCode>"$"#,##0.00</c:formatCode>
                <c:ptCount val="8"/>
                <c:pt idx="0">
                  <c:v>34.623</c:v>
                </c:pt>
                <c:pt idx="1">
                  <c:v>48.088</c:v>
                </c:pt>
                <c:pt idx="2">
                  <c:v>59.053</c:v>
                </c:pt>
                <c:pt idx="3">
                  <c:v>67.518</c:v>
                </c:pt>
                <c:pt idx="4">
                  <c:v>73.483</c:v>
                </c:pt>
                <c:pt idx="5">
                  <c:v>76.948</c:v>
                </c:pt>
                <c:pt idx="6">
                  <c:v>77.913</c:v>
                </c:pt>
                <c:pt idx="7">
                  <c:v>76.37799999999998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0205512"/>
        <c:axId val="2050208568"/>
      </c:scatterChart>
      <c:valAx>
        <c:axId val="2050205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50208568"/>
        <c:crosses val="autoZero"/>
        <c:crossBetween val="midCat"/>
      </c:valAx>
      <c:valAx>
        <c:axId val="205020856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20502055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Sheet1!$B$94</c:f>
              <c:strCache>
                <c:ptCount val="1"/>
                <c:pt idx="0">
                  <c:v>R =</c:v>
                </c:pt>
              </c:strCache>
            </c:strRef>
          </c:tx>
          <c:xVal>
            <c:numRef>
              <c:f>Sheet1!$C$91:$J$91</c:f>
              <c:numCache>
                <c:formatCode>General</c:formatCode>
                <c:ptCount val="8"/>
                <c:pt idx="0">
                  <c:v>0.0</c:v>
                </c:pt>
                <c:pt idx="1">
                  <c:v>50.0</c:v>
                </c:pt>
                <c:pt idx="2">
                  <c:v>100.0</c:v>
                </c:pt>
                <c:pt idx="3">
                  <c:v>150.0</c:v>
                </c:pt>
                <c:pt idx="4">
                  <c:v>200.0</c:v>
                </c:pt>
                <c:pt idx="5">
                  <c:v>250.0</c:v>
                </c:pt>
                <c:pt idx="6">
                  <c:v>300.0</c:v>
                </c:pt>
                <c:pt idx="7">
                  <c:v>350.0</c:v>
                </c:pt>
              </c:numCache>
            </c:numRef>
          </c:xVal>
          <c:yVal>
            <c:numRef>
              <c:f>Sheet1!$C$94:$J$94</c:f>
              <c:numCache>
                <c:formatCode>"$"#,##0.00</c:formatCode>
                <c:ptCount val="8"/>
                <c:pt idx="0">
                  <c:v>0.0</c:v>
                </c:pt>
                <c:pt idx="1">
                  <c:v>6002.0825</c:v>
                </c:pt>
                <c:pt idx="2">
                  <c:v>11533.33</c:v>
                </c:pt>
                <c:pt idx="3">
                  <c:v>15018.7425</c:v>
                </c:pt>
                <c:pt idx="4">
                  <c:v>16533.32</c:v>
                </c:pt>
                <c:pt idx="5">
                  <c:v>17802.0625</c:v>
                </c:pt>
                <c:pt idx="6">
                  <c:v>22199.97000000001</c:v>
                </c:pt>
                <c:pt idx="7">
                  <c:v>34752.04250000001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Sheet1!$B$95</c:f>
              <c:strCache>
                <c:ptCount val="1"/>
                <c:pt idx="0">
                  <c:v>C = </c:v>
                </c:pt>
              </c:strCache>
            </c:strRef>
          </c:tx>
          <c:xVal>
            <c:numRef>
              <c:f>Sheet1!$C$91:$J$91</c:f>
              <c:numCache>
                <c:formatCode>General</c:formatCode>
                <c:ptCount val="8"/>
                <c:pt idx="0">
                  <c:v>0.0</c:v>
                </c:pt>
                <c:pt idx="1">
                  <c:v>50.0</c:v>
                </c:pt>
                <c:pt idx="2">
                  <c:v>100.0</c:v>
                </c:pt>
                <c:pt idx="3">
                  <c:v>150.0</c:v>
                </c:pt>
                <c:pt idx="4">
                  <c:v>200.0</c:v>
                </c:pt>
                <c:pt idx="5">
                  <c:v>250.0</c:v>
                </c:pt>
                <c:pt idx="6">
                  <c:v>300.0</c:v>
                </c:pt>
                <c:pt idx="7">
                  <c:v>350.0</c:v>
                </c:pt>
              </c:numCache>
            </c:numRef>
          </c:xVal>
          <c:yVal>
            <c:numRef>
              <c:f>Sheet1!$C$95:$J$95</c:f>
              <c:numCache>
                <c:formatCode>"$"#,##0.00</c:formatCode>
                <c:ptCount val="8"/>
                <c:pt idx="0">
                  <c:v>2000.0</c:v>
                </c:pt>
                <c:pt idx="1">
                  <c:v>4404.4</c:v>
                </c:pt>
                <c:pt idx="2">
                  <c:v>7905.3</c:v>
                </c:pt>
                <c:pt idx="3">
                  <c:v>12127.7</c:v>
                </c:pt>
                <c:pt idx="4">
                  <c:v>16696.6</c:v>
                </c:pt>
                <c:pt idx="5">
                  <c:v>21237.0</c:v>
                </c:pt>
                <c:pt idx="6">
                  <c:v>25373.9</c:v>
                </c:pt>
                <c:pt idx="7">
                  <c:v>28732.3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Sheet1!$B$96</c:f>
              <c:strCache>
                <c:ptCount val="1"/>
                <c:pt idx="0">
                  <c:v>P =</c:v>
                </c:pt>
              </c:strCache>
            </c:strRef>
          </c:tx>
          <c:xVal>
            <c:numRef>
              <c:f>Sheet1!$C$91:$J$91</c:f>
              <c:numCache>
                <c:formatCode>General</c:formatCode>
                <c:ptCount val="8"/>
                <c:pt idx="0">
                  <c:v>0.0</c:v>
                </c:pt>
                <c:pt idx="1">
                  <c:v>50.0</c:v>
                </c:pt>
                <c:pt idx="2">
                  <c:v>100.0</c:v>
                </c:pt>
                <c:pt idx="3">
                  <c:v>150.0</c:v>
                </c:pt>
                <c:pt idx="4">
                  <c:v>200.0</c:v>
                </c:pt>
                <c:pt idx="5">
                  <c:v>250.0</c:v>
                </c:pt>
                <c:pt idx="6">
                  <c:v>300.0</c:v>
                </c:pt>
                <c:pt idx="7">
                  <c:v>350.0</c:v>
                </c:pt>
              </c:numCache>
            </c:numRef>
          </c:xVal>
          <c:yVal>
            <c:numRef>
              <c:f>Sheet1!$C$96:$J$96</c:f>
              <c:numCache>
                <c:formatCode>"$"#,##0.00</c:formatCode>
                <c:ptCount val="8"/>
                <c:pt idx="0">
                  <c:v>-2000.0</c:v>
                </c:pt>
                <c:pt idx="1">
                  <c:v>1597.682500000001</c:v>
                </c:pt>
                <c:pt idx="2">
                  <c:v>3628.030000000002</c:v>
                </c:pt>
                <c:pt idx="3">
                  <c:v>2891.042500000001</c:v>
                </c:pt>
                <c:pt idx="4">
                  <c:v>-163.2799999999952</c:v>
                </c:pt>
                <c:pt idx="5">
                  <c:v>-3434.9375</c:v>
                </c:pt>
                <c:pt idx="6">
                  <c:v>-3173.929999999993</c:v>
                </c:pt>
                <c:pt idx="7">
                  <c:v>6019.742500000015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0242056"/>
        <c:axId val="2050245112"/>
      </c:scatterChart>
      <c:valAx>
        <c:axId val="2050242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50245112"/>
        <c:crosses val="autoZero"/>
        <c:crossBetween val="midCat"/>
      </c:valAx>
      <c:valAx>
        <c:axId val="2050245112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20502420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Sheet1!$B$96</c:f>
              <c:strCache>
                <c:ptCount val="1"/>
                <c:pt idx="0">
                  <c:v>P =</c:v>
                </c:pt>
              </c:strCache>
            </c:strRef>
          </c:tx>
          <c:marker>
            <c:symbol val="none"/>
          </c:marker>
          <c:xVal>
            <c:numRef>
              <c:f>Sheet1!$C$91:$J$91</c:f>
              <c:numCache>
                <c:formatCode>General</c:formatCode>
                <c:ptCount val="8"/>
                <c:pt idx="0">
                  <c:v>0.0</c:v>
                </c:pt>
                <c:pt idx="1">
                  <c:v>50.0</c:v>
                </c:pt>
                <c:pt idx="2">
                  <c:v>100.0</c:v>
                </c:pt>
                <c:pt idx="3">
                  <c:v>150.0</c:v>
                </c:pt>
                <c:pt idx="4">
                  <c:v>200.0</c:v>
                </c:pt>
                <c:pt idx="5">
                  <c:v>250.0</c:v>
                </c:pt>
                <c:pt idx="6">
                  <c:v>300.0</c:v>
                </c:pt>
                <c:pt idx="7">
                  <c:v>350.0</c:v>
                </c:pt>
              </c:numCache>
            </c:numRef>
          </c:xVal>
          <c:yVal>
            <c:numRef>
              <c:f>Sheet1!$C$96:$J$96</c:f>
              <c:numCache>
                <c:formatCode>"$"#,##0.00</c:formatCode>
                <c:ptCount val="8"/>
                <c:pt idx="0">
                  <c:v>-2000.0</c:v>
                </c:pt>
                <c:pt idx="1">
                  <c:v>1597.682500000001</c:v>
                </c:pt>
                <c:pt idx="2">
                  <c:v>3628.030000000002</c:v>
                </c:pt>
                <c:pt idx="3">
                  <c:v>2891.042500000001</c:v>
                </c:pt>
                <c:pt idx="4">
                  <c:v>-163.2799999999952</c:v>
                </c:pt>
                <c:pt idx="5">
                  <c:v>-3434.9375</c:v>
                </c:pt>
                <c:pt idx="6">
                  <c:v>-3173.929999999993</c:v>
                </c:pt>
                <c:pt idx="7">
                  <c:v>6019.742500000015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0267608"/>
        <c:axId val="2050270632"/>
      </c:scatterChart>
      <c:valAx>
        <c:axId val="2050267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50270632"/>
        <c:crosses val="autoZero"/>
        <c:crossBetween val="midCat"/>
      </c:valAx>
      <c:valAx>
        <c:axId val="2050270632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20502676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Sheet1!$B$180</c:f>
              <c:strCache>
                <c:ptCount val="1"/>
                <c:pt idx="0">
                  <c:v>P =</c:v>
                </c:pt>
              </c:strCache>
            </c:strRef>
          </c:tx>
          <c:marker>
            <c:symbol val="none"/>
          </c:marker>
          <c:xVal>
            <c:numRef>
              <c:f>Sheet1!$C$175:$J$175</c:f>
              <c:numCache>
                <c:formatCode>General</c:formatCode>
                <c:ptCount val="8"/>
                <c:pt idx="0">
                  <c:v>0.0</c:v>
                </c:pt>
                <c:pt idx="1">
                  <c:v>50.0</c:v>
                </c:pt>
                <c:pt idx="2">
                  <c:v>100.0</c:v>
                </c:pt>
                <c:pt idx="3">
                  <c:v>150.0</c:v>
                </c:pt>
                <c:pt idx="4">
                  <c:v>200.0</c:v>
                </c:pt>
                <c:pt idx="5">
                  <c:v>250.0</c:v>
                </c:pt>
                <c:pt idx="6">
                  <c:v>300.0</c:v>
                </c:pt>
                <c:pt idx="7">
                  <c:v>350.0</c:v>
                </c:pt>
              </c:numCache>
            </c:numRef>
          </c:xVal>
          <c:yVal>
            <c:numRef>
              <c:f>Sheet1!$C$180:$J$180</c:f>
              <c:numCache>
                <c:formatCode>"$"#,##0.00</c:formatCode>
                <c:ptCount val="8"/>
                <c:pt idx="0">
                  <c:v>-2000.0</c:v>
                </c:pt>
                <c:pt idx="1">
                  <c:v>1597.682500000001</c:v>
                </c:pt>
                <c:pt idx="2">
                  <c:v>3628.030000000002</c:v>
                </c:pt>
                <c:pt idx="3">
                  <c:v>2891.042500000001</c:v>
                </c:pt>
                <c:pt idx="4">
                  <c:v>-163.2799999999952</c:v>
                </c:pt>
                <c:pt idx="5">
                  <c:v>-3434.9375</c:v>
                </c:pt>
                <c:pt idx="6">
                  <c:v>-3173.929999999993</c:v>
                </c:pt>
                <c:pt idx="7">
                  <c:v>6019.742500000015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2649464"/>
        <c:axId val="2094154120"/>
      </c:scatterChart>
      <c:valAx>
        <c:axId val="2092649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4154120"/>
        <c:crosses val="autoZero"/>
        <c:crossBetween val="midCat"/>
      </c:valAx>
      <c:valAx>
        <c:axId val="209415412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20926494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</xdr:row>
      <xdr:rowOff>101600</xdr:rowOff>
    </xdr:from>
    <xdr:to>
      <xdr:col>6</xdr:col>
      <xdr:colOff>266700</xdr:colOff>
      <xdr:row>27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165100</xdr:colOff>
      <xdr:row>36</xdr:row>
      <xdr:rowOff>25400</xdr:rowOff>
    </xdr:from>
    <xdr:to>
      <xdr:col>6</xdr:col>
      <xdr:colOff>457200</xdr:colOff>
      <xdr:row>50</xdr:row>
      <xdr:rowOff>101600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533400</xdr:colOff>
      <xdr:row>100</xdr:row>
      <xdr:rowOff>12700</xdr:rowOff>
    </xdr:from>
    <xdr:to>
      <xdr:col>6</xdr:col>
      <xdr:colOff>571500</xdr:colOff>
      <xdr:row>114</xdr:row>
      <xdr:rowOff>88900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393700</xdr:colOff>
      <xdr:row>100</xdr:row>
      <xdr:rowOff>152400</xdr:rowOff>
    </xdr:from>
    <xdr:to>
      <xdr:col>12</xdr:col>
      <xdr:colOff>647700</xdr:colOff>
      <xdr:row>115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419100</xdr:colOff>
      <xdr:row>183</xdr:row>
      <xdr:rowOff>127000</xdr:rowOff>
    </xdr:from>
    <xdr:to>
      <xdr:col>6</xdr:col>
      <xdr:colOff>457200</xdr:colOff>
      <xdr:row>198</xdr:row>
      <xdr:rowOff>12700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6"/>
  <sheetViews>
    <sheetView tabSelected="1" workbookViewId="0">
      <selection sqref="A1:E1"/>
    </sheetView>
  </sheetViews>
  <sheetFormatPr baseColWidth="10" defaultRowHeight="15" x14ac:dyDescent="0"/>
  <cols>
    <col min="1" max="1" width="10.83203125" customWidth="1"/>
    <col min="2" max="2" width="12.83203125" customWidth="1"/>
    <col min="3" max="10" width="11.6640625" customWidth="1"/>
  </cols>
  <sheetData>
    <row r="1" spans="1:8" ht="23">
      <c r="A1" s="21" t="s">
        <v>38</v>
      </c>
      <c r="B1" s="21"/>
      <c r="C1" s="21"/>
      <c r="D1" s="21"/>
      <c r="E1" s="21"/>
    </row>
    <row r="3" spans="1:8" ht="18">
      <c r="A3" s="3" t="s">
        <v>3</v>
      </c>
      <c r="B3" t="s">
        <v>39</v>
      </c>
    </row>
    <row r="4" spans="1:8">
      <c r="B4" s="2" t="s">
        <v>40</v>
      </c>
      <c r="C4">
        <v>50</v>
      </c>
      <c r="D4">
        <v>100</v>
      </c>
      <c r="E4">
        <v>200</v>
      </c>
      <c r="F4">
        <v>300</v>
      </c>
    </row>
    <row r="5" spans="1:8">
      <c r="B5" s="2" t="s">
        <v>0</v>
      </c>
      <c r="C5" s="1">
        <v>120</v>
      </c>
      <c r="D5" s="1">
        <v>115</v>
      </c>
      <c r="E5" s="1">
        <v>80</v>
      </c>
      <c r="F5" s="1">
        <v>65</v>
      </c>
    </row>
    <row r="6" spans="1:8">
      <c r="B6" s="2" t="s">
        <v>1</v>
      </c>
      <c r="C6" s="1">
        <v>45</v>
      </c>
      <c r="D6" s="1">
        <v>65</v>
      </c>
      <c r="E6" s="1">
        <v>70</v>
      </c>
      <c r="F6" s="1">
        <v>80</v>
      </c>
    </row>
    <row r="7" spans="1:8">
      <c r="A7" s="2"/>
    </row>
    <row r="8" spans="1:8">
      <c r="B8" s="6" t="s">
        <v>46</v>
      </c>
    </row>
    <row r="9" spans="1:8">
      <c r="B9" s="6" t="s">
        <v>47</v>
      </c>
    </row>
    <row r="11" spans="1:8" ht="15" customHeight="1">
      <c r="A11" s="4" t="s">
        <v>2</v>
      </c>
      <c r="B11" s="22" t="s">
        <v>41</v>
      </c>
      <c r="C11" s="22"/>
      <c r="D11" s="22"/>
      <c r="E11" s="22"/>
      <c r="F11" s="22"/>
      <c r="G11" s="22"/>
      <c r="H11" s="22"/>
    </row>
    <row r="12" spans="1:8">
      <c r="B12" s="22"/>
      <c r="C12" s="22"/>
      <c r="D12" s="22"/>
      <c r="E12" s="22"/>
      <c r="F12" s="22"/>
      <c r="G12" s="22"/>
      <c r="H12" s="22"/>
    </row>
    <row r="13" spans="1:8">
      <c r="B13" s="22"/>
      <c r="C13" s="22"/>
      <c r="D13" s="22"/>
      <c r="E13" s="22"/>
      <c r="F13" s="22"/>
      <c r="G13" s="22"/>
      <c r="H13" s="22"/>
    </row>
    <row r="29" spans="2:2">
      <c r="B29" s="25" t="s">
        <v>42</v>
      </c>
    </row>
    <row r="31" spans="2:2">
      <c r="B31" t="s">
        <v>43</v>
      </c>
    </row>
    <row r="33" spans="2:10">
      <c r="B33" s="7" t="s">
        <v>4</v>
      </c>
      <c r="C33">
        <v>0</v>
      </c>
      <c r="D33">
        <v>50</v>
      </c>
      <c r="E33">
        <v>100</v>
      </c>
      <c r="F33">
        <v>150</v>
      </c>
      <c r="G33">
        <v>200</v>
      </c>
      <c r="H33">
        <v>250</v>
      </c>
      <c r="I33">
        <v>300</v>
      </c>
      <c r="J33">
        <v>350</v>
      </c>
    </row>
    <row r="34" spans="2:10">
      <c r="B34" s="7" t="s">
        <v>5</v>
      </c>
      <c r="C34" s="1">
        <f xml:space="preserve"> 0.000011*C33^3 - 0.0054*C33^2 + 0.523333*C33 + 106</f>
        <v>106</v>
      </c>
      <c r="D34" s="1">
        <f t="shared" ref="D34:J34" si="0" xml:space="preserve"> 0.000011*D33^3 - 0.0054*D33^2 + 0.523333*D33 + 106</f>
        <v>120.04165</v>
      </c>
      <c r="E34" s="1">
        <f t="shared" si="0"/>
        <v>115.33330000000001</v>
      </c>
      <c r="F34" s="1">
        <f t="shared" si="0"/>
        <v>100.12495000000001</v>
      </c>
      <c r="G34" s="1">
        <f t="shared" si="0"/>
        <v>82.666600000000017</v>
      </c>
      <c r="H34" s="1">
        <f t="shared" si="0"/>
        <v>71.208250000000021</v>
      </c>
      <c r="I34" s="1">
        <f t="shared" si="0"/>
        <v>73.999900000000025</v>
      </c>
      <c r="J34" s="1">
        <f t="shared" si="0"/>
        <v>99.291550000000029</v>
      </c>
    </row>
    <row r="35" spans="2:10">
      <c r="B35" s="7" t="s">
        <v>6</v>
      </c>
      <c r="C35" s="1">
        <f xml:space="preserve"> -0.0005*C33^2 + 0.2943*C33 + 34.623</f>
        <v>34.622999999999998</v>
      </c>
      <c r="D35" s="1">
        <f t="shared" ref="D35:J35" si="1" xml:space="preserve"> -0.0005*D33^2 + 0.2943*D33 + 34.623</f>
        <v>48.087999999999994</v>
      </c>
      <c r="E35" s="1">
        <f t="shared" si="1"/>
        <v>59.052999999999997</v>
      </c>
      <c r="F35" s="1">
        <f t="shared" si="1"/>
        <v>67.518000000000001</v>
      </c>
      <c r="G35" s="1">
        <f t="shared" si="1"/>
        <v>73.483000000000004</v>
      </c>
      <c r="H35" s="1">
        <f t="shared" si="1"/>
        <v>76.948000000000008</v>
      </c>
      <c r="I35" s="1">
        <f t="shared" si="1"/>
        <v>77.913000000000011</v>
      </c>
      <c r="J35" s="1">
        <f t="shared" si="1"/>
        <v>76.377999999999986</v>
      </c>
    </row>
    <row r="52" spans="2:9">
      <c r="B52" t="s">
        <v>48</v>
      </c>
    </row>
    <row r="53" spans="2:9">
      <c r="B53" s="7" t="s">
        <v>4</v>
      </c>
      <c r="C53">
        <v>225.47274146043662</v>
      </c>
      <c r="D53" s="5" t="s">
        <v>44</v>
      </c>
    </row>
    <row r="54" spans="2:9">
      <c r="B54" s="7" t="s">
        <v>5</v>
      </c>
      <c r="C54" s="1">
        <f xml:space="preserve"> 0.000011*C53^3 - 0.0054*C53^2 + 0.523333*C53 + 106</f>
        <v>75.560666878438866</v>
      </c>
      <c r="I54" s="1"/>
    </row>
    <row r="55" spans="2:9">
      <c r="B55" s="7" t="s">
        <v>6</v>
      </c>
      <c r="C55" s="1">
        <f xml:space="preserve"> -0.0005*C53^2 + 0.2943*C53 + 34.623</f>
        <v>75.56064924096404</v>
      </c>
      <c r="I55" s="1"/>
    </row>
    <row r="56" spans="2:9">
      <c r="B56" s="7" t="s">
        <v>7</v>
      </c>
      <c r="C56" s="1">
        <f>C54-C55</f>
        <v>1.76374748264152E-5</v>
      </c>
      <c r="D56" s="5" t="s">
        <v>8</v>
      </c>
      <c r="I56" s="1"/>
    </row>
    <row r="58" spans="2:9">
      <c r="B58" s="8" t="s">
        <v>49</v>
      </c>
    </row>
    <row r="60" spans="2:9">
      <c r="B60" s="7" t="s">
        <v>4</v>
      </c>
      <c r="C60">
        <v>178.27374889792762</v>
      </c>
      <c r="D60" s="5" t="s">
        <v>50</v>
      </c>
    </row>
    <row r="61" spans="2:9">
      <c r="B61" s="7" t="s">
        <v>5</v>
      </c>
      <c r="C61" s="1">
        <f xml:space="preserve"> 0.000011*C60^3 - 0.0054*C60^2 + 0.523333*C60 + 106</f>
        <v>90.000212879814228</v>
      </c>
      <c r="D61" s="5" t="s">
        <v>51</v>
      </c>
    </row>
    <row r="62" spans="2:9">
      <c r="B62" s="7" t="s">
        <v>6</v>
      </c>
      <c r="C62" s="1">
        <f xml:space="preserve"> -0.0005*C60^2 + 0.2943*C60 + 34.623</f>
        <v>71.198199527599428</v>
      </c>
    </row>
    <row r="64" spans="2:9">
      <c r="B64" s="7" t="s">
        <v>4</v>
      </c>
      <c r="C64">
        <v>125</v>
      </c>
      <c r="D64" s="5" t="s">
        <v>54</v>
      </c>
    </row>
    <row r="65" spans="1:9">
      <c r="B65" s="7" t="s">
        <v>5</v>
      </c>
      <c r="C65" s="1">
        <f xml:space="preserve"> 0.000011*C64^3 - 0.0054*C64^2 + 0.523333*C64 + 106</f>
        <v>108.52600000000001</v>
      </c>
    </row>
    <row r="66" spans="1:9">
      <c r="B66" s="7" t="s">
        <v>6</v>
      </c>
      <c r="C66" s="1">
        <f xml:space="preserve"> -0.0005*C64^2 + 0.2943*C64 + 34.623</f>
        <v>63.597999999999999</v>
      </c>
    </row>
    <row r="68" spans="1:9">
      <c r="B68" s="8" t="s">
        <v>52</v>
      </c>
    </row>
    <row r="69" spans="1:9">
      <c r="B69" t="s">
        <v>53</v>
      </c>
    </row>
    <row r="71" spans="1:9">
      <c r="B71" t="s">
        <v>55</v>
      </c>
    </row>
    <row r="72" spans="1:9">
      <c r="B72" t="s">
        <v>56</v>
      </c>
    </row>
    <row r="74" spans="1:9">
      <c r="A74" s="4" t="s">
        <v>9</v>
      </c>
      <c r="B74" s="23" t="s">
        <v>58</v>
      </c>
      <c r="C74" s="23"/>
      <c r="D74" s="23"/>
      <c r="E74" s="23"/>
      <c r="F74" s="23"/>
      <c r="G74" s="23"/>
      <c r="H74" s="23"/>
      <c r="I74" s="23"/>
    </row>
    <row r="75" spans="1:9">
      <c r="B75" s="23"/>
      <c r="C75" s="23"/>
      <c r="D75" s="23"/>
      <c r="E75" s="23"/>
      <c r="F75" s="23"/>
      <c r="G75" s="23"/>
      <c r="H75" s="23"/>
      <c r="I75" s="23"/>
    </row>
    <row r="76" spans="1:9">
      <c r="B76" s="23"/>
      <c r="C76" s="23"/>
      <c r="D76" s="23"/>
      <c r="E76" s="23"/>
      <c r="F76" s="23"/>
      <c r="G76" s="23"/>
      <c r="H76" s="23"/>
      <c r="I76" s="23"/>
    </row>
    <row r="77" spans="1:9">
      <c r="B77" s="23"/>
      <c r="C77" s="23"/>
      <c r="D77" s="23"/>
      <c r="E77" s="23"/>
      <c r="F77" s="23"/>
      <c r="G77" s="23"/>
      <c r="H77" s="23"/>
      <c r="I77" s="23"/>
    </row>
    <row r="79" spans="1:9">
      <c r="B79" t="s">
        <v>10</v>
      </c>
    </row>
    <row r="80" spans="1:9">
      <c r="B80" s="7" t="s">
        <v>4</v>
      </c>
      <c r="C80">
        <f>D80-1</f>
        <v>49</v>
      </c>
      <c r="D80">
        <v>50</v>
      </c>
      <c r="E80" s="5" t="s">
        <v>45</v>
      </c>
    </row>
    <row r="81" spans="2:10">
      <c r="B81" s="7" t="s">
        <v>5</v>
      </c>
      <c r="C81" s="1">
        <f xml:space="preserve"> 0.000011*C80^3 - 0.0054*C80^2 + 0.523333*C80 + 106</f>
        <v>119.97205600000001</v>
      </c>
      <c r="D81" s="1">
        <f xml:space="preserve"> 0.000011*D80^3 - 0.0054*D80^2 + 0.523333*D80 + 106</f>
        <v>120.04165</v>
      </c>
    </row>
    <row r="82" spans="2:10">
      <c r="B82" s="7" t="s">
        <v>6</v>
      </c>
      <c r="C82" s="1">
        <f xml:space="preserve"> -0.0005*C80^2 + 0.2943*C80 + 34.623</f>
        <v>47.843199999999996</v>
      </c>
      <c r="D82" s="1">
        <f xml:space="preserve"> -0.0005*D80^2 + 0.2943*D80 + 34.623</f>
        <v>48.087999999999994</v>
      </c>
    </row>
    <row r="83" spans="2:10">
      <c r="B83" s="7" t="s">
        <v>11</v>
      </c>
      <c r="C83" s="1">
        <f>C80*C81</f>
        <v>5878.630744</v>
      </c>
      <c r="D83" s="1">
        <f>D80*D81</f>
        <v>6002.0825000000004</v>
      </c>
      <c r="E83" s="5" t="s">
        <v>17</v>
      </c>
    </row>
    <row r="84" spans="2:10">
      <c r="B84" s="7" t="s">
        <v>12</v>
      </c>
      <c r="C84" s="1">
        <f>C82*C80+2000</f>
        <v>4344.3167999999996</v>
      </c>
      <c r="D84" s="1">
        <f>D82*D80+2000</f>
        <v>4404.3999999999996</v>
      </c>
      <c r="E84" s="5" t="s">
        <v>57</v>
      </c>
    </row>
    <row r="85" spans="2:10">
      <c r="B85" s="7" t="s">
        <v>13</v>
      </c>
      <c r="C85" s="1">
        <f>C83-C84</f>
        <v>1534.3139440000004</v>
      </c>
      <c r="D85" s="1">
        <f>D83-D84</f>
        <v>1597.6825000000008</v>
      </c>
      <c r="E85" s="5" t="s">
        <v>18</v>
      </c>
    </row>
    <row r="86" spans="2:10">
      <c r="B86" s="7" t="s">
        <v>14</v>
      </c>
      <c r="D86" s="1">
        <f>D83-C83</f>
        <v>123.45175600000039</v>
      </c>
      <c r="E86" s="5" t="s">
        <v>19</v>
      </c>
    </row>
    <row r="87" spans="2:10">
      <c r="B87" s="7" t="s">
        <v>15</v>
      </c>
      <c r="D87" s="1">
        <f t="shared" ref="D87:D88" si="2">D84-C84</f>
        <v>60.083200000000033</v>
      </c>
      <c r="E87" s="5" t="s">
        <v>20</v>
      </c>
    </row>
    <row r="88" spans="2:10">
      <c r="B88" s="7" t="s">
        <v>16</v>
      </c>
      <c r="D88" s="1">
        <f t="shared" si="2"/>
        <v>63.368556000000353</v>
      </c>
      <c r="E88" s="5" t="s">
        <v>21</v>
      </c>
    </row>
    <row r="90" spans="2:10">
      <c r="B90" s="8" t="s">
        <v>22</v>
      </c>
    </row>
    <row r="91" spans="2:10">
      <c r="B91" s="7" t="s">
        <v>4</v>
      </c>
      <c r="C91">
        <v>0</v>
      </c>
      <c r="D91">
        <v>50</v>
      </c>
      <c r="E91">
        <v>100</v>
      </c>
      <c r="F91">
        <v>150</v>
      </c>
      <c r="G91">
        <v>200</v>
      </c>
      <c r="H91">
        <v>250</v>
      </c>
      <c r="I91">
        <v>300</v>
      </c>
      <c r="J91">
        <v>350</v>
      </c>
    </row>
    <row r="92" spans="2:10">
      <c r="B92" s="7" t="s">
        <v>5</v>
      </c>
      <c r="C92" s="1">
        <f xml:space="preserve"> 0.000011*C91^3 - 0.0054*C91^2 + 0.523333*C91 + 106</f>
        <v>106</v>
      </c>
      <c r="D92" s="1">
        <f t="shared" ref="D92:J92" si="3" xml:space="preserve"> 0.000011*D91^3 - 0.0054*D91^2 + 0.523333*D91 + 106</f>
        <v>120.04165</v>
      </c>
      <c r="E92" s="1">
        <f t="shared" si="3"/>
        <v>115.33330000000001</v>
      </c>
      <c r="F92" s="1">
        <f t="shared" si="3"/>
        <v>100.12495000000001</v>
      </c>
      <c r="G92" s="1">
        <f t="shared" si="3"/>
        <v>82.666600000000017</v>
      </c>
      <c r="H92" s="1">
        <f t="shared" si="3"/>
        <v>71.208250000000021</v>
      </c>
      <c r="I92" s="1">
        <f t="shared" si="3"/>
        <v>73.999900000000025</v>
      </c>
      <c r="J92" s="1">
        <f t="shared" si="3"/>
        <v>99.291550000000029</v>
      </c>
    </row>
    <row r="93" spans="2:10">
      <c r="B93" s="7" t="s">
        <v>6</v>
      </c>
      <c r="C93" s="1">
        <f xml:space="preserve"> -0.0005*C91^2 + 0.2943*C91 + 34.623</f>
        <v>34.622999999999998</v>
      </c>
      <c r="D93" s="1">
        <f t="shared" ref="D93:J93" si="4" xml:space="preserve"> -0.0005*D91^2 + 0.2943*D91 + 34.623</f>
        <v>48.087999999999994</v>
      </c>
      <c r="E93" s="1">
        <f t="shared" si="4"/>
        <v>59.052999999999997</v>
      </c>
      <c r="F93" s="1">
        <f t="shared" si="4"/>
        <v>67.518000000000001</v>
      </c>
      <c r="G93" s="1">
        <f t="shared" si="4"/>
        <v>73.483000000000004</v>
      </c>
      <c r="H93" s="1">
        <f t="shared" si="4"/>
        <v>76.948000000000008</v>
      </c>
      <c r="I93" s="1">
        <f t="shared" si="4"/>
        <v>77.913000000000011</v>
      </c>
      <c r="J93" s="1">
        <f t="shared" si="4"/>
        <v>76.377999999999986</v>
      </c>
    </row>
    <row r="94" spans="2:10">
      <c r="B94" s="7" t="s">
        <v>11</v>
      </c>
      <c r="C94" s="1">
        <f>C91*C92</f>
        <v>0</v>
      </c>
      <c r="D94" s="1">
        <f t="shared" ref="D94:J94" si="5">D91*D92</f>
        <v>6002.0825000000004</v>
      </c>
      <c r="E94" s="1">
        <f t="shared" si="5"/>
        <v>11533.330000000002</v>
      </c>
      <c r="F94" s="1">
        <f t="shared" si="5"/>
        <v>15018.742500000002</v>
      </c>
      <c r="G94" s="1">
        <f t="shared" si="5"/>
        <v>16533.320000000003</v>
      </c>
      <c r="H94" s="1">
        <f t="shared" si="5"/>
        <v>17802.062500000004</v>
      </c>
      <c r="I94" s="1">
        <f t="shared" si="5"/>
        <v>22199.970000000008</v>
      </c>
      <c r="J94" s="1">
        <f t="shared" si="5"/>
        <v>34752.04250000001</v>
      </c>
    </row>
    <row r="95" spans="2:10">
      <c r="B95" s="7" t="s">
        <v>12</v>
      </c>
      <c r="C95" s="1">
        <f>C93*C91+2000</f>
        <v>2000</v>
      </c>
      <c r="D95" s="1">
        <f t="shared" ref="D95:J95" si="6">D93*D91+2000</f>
        <v>4404.3999999999996</v>
      </c>
      <c r="E95" s="1">
        <f t="shared" si="6"/>
        <v>7905.2999999999993</v>
      </c>
      <c r="F95" s="1">
        <f t="shared" si="6"/>
        <v>12127.7</v>
      </c>
      <c r="G95" s="1">
        <f t="shared" si="6"/>
        <v>16696.599999999999</v>
      </c>
      <c r="H95" s="1">
        <f t="shared" si="6"/>
        <v>21237.000000000004</v>
      </c>
      <c r="I95" s="1">
        <f t="shared" si="6"/>
        <v>25373.9</v>
      </c>
      <c r="J95" s="1">
        <f t="shared" si="6"/>
        <v>28732.299999999996</v>
      </c>
    </row>
    <row r="96" spans="2:10">
      <c r="B96" s="7" t="s">
        <v>13</v>
      </c>
      <c r="C96" s="1">
        <f>C94-C95</f>
        <v>-2000</v>
      </c>
      <c r="D96" s="1">
        <f t="shared" ref="D96:J96" si="7">D94-D95</f>
        <v>1597.6825000000008</v>
      </c>
      <c r="E96" s="1">
        <f t="shared" si="7"/>
        <v>3628.0300000000025</v>
      </c>
      <c r="F96" s="1">
        <f t="shared" si="7"/>
        <v>2891.0425000000014</v>
      </c>
      <c r="G96" s="1">
        <f t="shared" si="7"/>
        <v>-163.2799999999952</v>
      </c>
      <c r="H96" s="1">
        <f t="shared" si="7"/>
        <v>-3434.9375</v>
      </c>
      <c r="I96" s="1">
        <f t="shared" si="7"/>
        <v>-3173.929999999993</v>
      </c>
      <c r="J96" s="1">
        <f t="shared" si="7"/>
        <v>6019.7425000000148</v>
      </c>
    </row>
    <row r="97" spans="2:18">
      <c r="B97" s="7" t="s">
        <v>14</v>
      </c>
      <c r="C97" s="1">
        <f>(0.000011*C91^3 - 0.0054*C91^2 + 0.523333*C91 + 106)*C91 - (0.000011*(C91-1)^3 - 0.0054*(C91-1)^2 + 0.523333*(C91-1) + 106)*(C91-1)</f>
        <v>105.471256</v>
      </c>
      <c r="D97" s="1">
        <f t="shared" ref="D97:J97" si="8">(0.000011*D91^3 - 0.0054*D91^2 + 0.523333*D91 + 106)*D91 - (0.000011*(D91-1)^3 - 0.0054*(D91-1)^2 + 0.523333*(D91-1) + 106)*(D91-1)</f>
        <v>123.45175600000039</v>
      </c>
      <c r="E97" s="1">
        <f t="shared" si="8"/>
        <v>93.102256000000125</v>
      </c>
      <c r="F97" s="1">
        <f t="shared" si="8"/>
        <v>47.422756000001755</v>
      </c>
      <c r="G97" s="1">
        <f t="shared" si="8"/>
        <v>19.413256000003457</v>
      </c>
      <c r="H97" s="1">
        <f t="shared" si="8"/>
        <v>42.073756000005233</v>
      </c>
      <c r="I97" s="1">
        <f t="shared" si="8"/>
        <v>148.40425599999799</v>
      </c>
      <c r="J97" s="1">
        <f t="shared" si="8"/>
        <v>371.40475600001082</v>
      </c>
      <c r="K97" s="9" t="s">
        <v>23</v>
      </c>
      <c r="L97" s="24" t="s">
        <v>24</v>
      </c>
      <c r="M97" s="24"/>
      <c r="N97" s="24"/>
      <c r="O97" s="24"/>
      <c r="P97" s="24"/>
      <c r="Q97" s="24"/>
      <c r="R97" s="24"/>
    </row>
    <row r="98" spans="2:18">
      <c r="B98" s="7" t="s">
        <v>15</v>
      </c>
      <c r="C98" s="1">
        <f>((-0.0005*C91^2 + 0.2943*C91 + 34.623)*C91+10000) - ((-0.0005*(C91-1)^2 + 0.2943*(C91-1) + 34.623)*(C91-1)+10000)</f>
        <v>34.328199999999924</v>
      </c>
      <c r="D98" s="1">
        <f t="shared" ref="D98:J98" si="9">((-0.0005*D91^2 + 0.2943*D91 + 34.623)*D91+10000) - ((-0.0005*(D91-1)^2 + 0.2943*(D91-1) + 34.623)*(D91-1)+10000)</f>
        <v>60.083199999999124</v>
      </c>
      <c r="E98" s="1">
        <f t="shared" si="9"/>
        <v>78.338199999998324</v>
      </c>
      <c r="F98" s="1">
        <f t="shared" si="9"/>
        <v>89.093199999999342</v>
      </c>
      <c r="G98" s="1">
        <f t="shared" si="9"/>
        <v>92.348200000000361</v>
      </c>
      <c r="H98" s="1">
        <f t="shared" si="9"/>
        <v>88.103200000005018</v>
      </c>
      <c r="I98" s="1">
        <f t="shared" si="9"/>
        <v>76.358200000002398</v>
      </c>
      <c r="J98" s="1">
        <f t="shared" si="9"/>
        <v>57.113199999999779</v>
      </c>
      <c r="L98" s="24"/>
      <c r="M98" s="24"/>
      <c r="N98" s="24"/>
      <c r="O98" s="24"/>
      <c r="P98" s="24"/>
      <c r="Q98" s="24"/>
      <c r="R98" s="24"/>
    </row>
    <row r="99" spans="2:18">
      <c r="B99" s="7" t="s">
        <v>16</v>
      </c>
      <c r="C99" s="1">
        <f>C97-C98</f>
        <v>71.143056000000072</v>
      </c>
      <c r="D99" s="1">
        <f t="shared" ref="D99:J99" si="10">D97-D98</f>
        <v>63.368556000001263</v>
      </c>
      <c r="E99" s="1">
        <f t="shared" si="10"/>
        <v>14.764056000001801</v>
      </c>
      <c r="F99" s="1">
        <f t="shared" si="10"/>
        <v>-41.670443999997588</v>
      </c>
      <c r="G99" s="1">
        <f t="shared" si="10"/>
        <v>-72.934943999996904</v>
      </c>
      <c r="H99" s="1">
        <f t="shared" si="10"/>
        <v>-46.029443999999785</v>
      </c>
      <c r="I99" s="1">
        <f t="shared" si="10"/>
        <v>72.046055999995588</v>
      </c>
      <c r="J99" s="1">
        <f t="shared" si="10"/>
        <v>314.29155600001104</v>
      </c>
      <c r="L99" s="24"/>
      <c r="M99" s="24"/>
      <c r="N99" s="24"/>
      <c r="O99" s="24"/>
      <c r="P99" s="24"/>
      <c r="Q99" s="24"/>
      <c r="R99" s="24"/>
    </row>
    <row r="100" spans="2:18">
      <c r="L100" s="5" t="s">
        <v>25</v>
      </c>
    </row>
    <row r="107" spans="2:18">
      <c r="N107" s="5" t="s">
        <v>59</v>
      </c>
    </row>
    <row r="108" spans="2:18">
      <c r="O108" s="5" t="s">
        <v>60</v>
      </c>
    </row>
    <row r="117" spans="2:11">
      <c r="B117" s="7" t="s">
        <v>4</v>
      </c>
      <c r="C117">
        <v>26.952041959815404</v>
      </c>
      <c r="D117">
        <v>197.75810454133276</v>
      </c>
      <c r="E117" s="5" t="s">
        <v>61</v>
      </c>
      <c r="I117" s="7" t="s">
        <v>4</v>
      </c>
      <c r="J117">
        <v>325.53337164917878</v>
      </c>
      <c r="K117" s="5" t="s">
        <v>62</v>
      </c>
    </row>
    <row r="118" spans="2:11">
      <c r="B118" s="7" t="s">
        <v>5</v>
      </c>
      <c r="C118" s="1">
        <f xml:space="preserve"> 0.000011*C117^3 - 0.0054*C117^2 + 0.523333*C117 + 106</f>
        <v>116.39762644110681</v>
      </c>
      <c r="D118" s="1">
        <f xml:space="preserve"> 0.000011*D117^3 - 0.0054*D117^2 + 0.523333*D117 + 106</f>
        <v>83.382441675725687</v>
      </c>
      <c r="E118" s="1"/>
      <c r="I118" s="7" t="s">
        <v>5</v>
      </c>
      <c r="J118" s="1">
        <f xml:space="preserve"> 0.000011*J117^3 - 0.0054*J117^2 + 0.523333*J117 + 106</f>
        <v>83.585246604739837</v>
      </c>
    </row>
    <row r="119" spans="2:11">
      <c r="B119" s="7" t="s">
        <v>6</v>
      </c>
      <c r="C119" s="1">
        <f xml:space="preserve"> -0.0005*C117^2 + 0.2943*C117 + 34.623</f>
        <v>42.191779665871849</v>
      </c>
      <c r="D119" s="1">
        <f xml:space="preserve"> -0.0005*D117^2 + 0.2943*D117 + 34.623</f>
        <v>73.269076210623879</v>
      </c>
      <c r="E119" s="1"/>
      <c r="I119" s="7" t="s">
        <v>6</v>
      </c>
      <c r="J119" s="1">
        <f xml:space="preserve"> -0.0005*J117^2 + 0.2943*J117 + 34.623</f>
        <v>77.441483247712128</v>
      </c>
    </row>
    <row r="120" spans="2:11">
      <c r="B120" s="7" t="s">
        <v>11</v>
      </c>
      <c r="C120" s="1">
        <f>C117*C118</f>
        <v>3137.1537118636297</v>
      </c>
      <c r="D120" s="1">
        <f>D117*D118</f>
        <v>16489.55361781974</v>
      </c>
      <c r="E120" s="1"/>
      <c r="I120" s="7" t="s">
        <v>11</v>
      </c>
      <c r="J120" s="1">
        <f>J117*J118</f>
        <v>27209.787147369032</v>
      </c>
    </row>
    <row r="121" spans="2:11">
      <c r="B121" s="7" t="s">
        <v>12</v>
      </c>
      <c r="C121" s="1">
        <f>C119*C117+2000</f>
        <v>3137.1546159138643</v>
      </c>
      <c r="D121" s="1">
        <f>D119*D117+2000</f>
        <v>16489.553632907435</v>
      </c>
      <c r="E121" s="1"/>
      <c r="I121" s="7" t="s">
        <v>12</v>
      </c>
      <c r="J121" s="1">
        <f>J119*J117+2000</f>
        <v>27209.787147141124</v>
      </c>
    </row>
    <row r="122" spans="2:11">
      <c r="B122" s="7" t="s">
        <v>13</v>
      </c>
      <c r="C122" s="1">
        <f>C120-C121</f>
        <v>-9.0405023456696654E-4</v>
      </c>
      <c r="D122" s="1">
        <f>D120-D121</f>
        <v>-1.5087694919202477E-5</v>
      </c>
      <c r="E122" s="10" t="s">
        <v>26</v>
      </c>
      <c r="I122" s="7" t="s">
        <v>13</v>
      </c>
      <c r="J122" s="1">
        <f>J120-J121</f>
        <v>2.2790845832787454E-7</v>
      </c>
      <c r="K122" s="10" t="s">
        <v>26</v>
      </c>
    </row>
    <row r="123" spans="2:11">
      <c r="B123" s="7" t="s">
        <v>14</v>
      </c>
      <c r="C123" s="1">
        <f>(0.000011*C117^3 - 0.0054*C117^2 + 0.523333*C117 + 106)*C117 - (0.000011*(C117-1)^3 - 0.0054*(C117-1)^2 + 0.523333*(C117-1) + 106)*(C117-1)</f>
        <v>123.1644694101069</v>
      </c>
      <c r="D123" s="1">
        <f>(0.000011*D117^3 - 0.0054*D117^2 + 0.523333*D117 + 106)*D117 - (0.000011*(D117-1)^3 - 0.0054*(D117-1)^2 + 0.523333*(D117-1) + 106)*(D117-1)</f>
        <v>19.830222146654705</v>
      </c>
      <c r="E123" s="1"/>
      <c r="I123" s="7" t="s">
        <v>14</v>
      </c>
      <c r="J123" s="1">
        <f>(0.000011*J117^3 - 0.0054*J117^2 + 0.523333*J117 + 106)*J117 - (0.000011*(J117-1)^3 - 0.0054*(J117-1)^2 + 0.523333*(J117-1) + 106)*(J117-1)</f>
        <v>245.63001482703839</v>
      </c>
    </row>
    <row r="124" spans="2:11">
      <c r="B124" s="7" t="s">
        <v>15</v>
      </c>
      <c r="C124" s="1">
        <f>((-0.0005*C117^2 + 0.2943*C117 + 34.623)*C117+10000) - ((-0.0005*(C117-1)^2 + 0.2943*(C117-1) + 34.623)*(C117-1)+10000)</f>
        <v>49.14298111178141</v>
      </c>
      <c r="D124" s="1">
        <f>((-0.0005*D117^2 + 0.2943*D117 + 34.623)*D117+10000) - ((-0.0005*(D117-1)^2 + 0.2943*(D117-1) + 34.623)*(D117-1)+10000)</f>
        <v>92.362855622170173</v>
      </c>
      <c r="E124" s="1"/>
      <c r="I124" s="7" t="s">
        <v>15</v>
      </c>
      <c r="J124" s="1">
        <f>((-0.0005*J117^2 + 0.2943*J117 + 34.623)*J117+10000) - ((-0.0005*(J117-1)^2 + 0.2943*(J117-1) + 34.623)*(J117-1)+10000)</f>
        <v>67.467478524253238</v>
      </c>
    </row>
    <row r="125" spans="2:11">
      <c r="B125" s="7" t="s">
        <v>16</v>
      </c>
      <c r="C125" s="1">
        <f>C123-C124</f>
        <v>74.021488298325494</v>
      </c>
      <c r="D125" s="1">
        <f>D123-D124</f>
        <v>-72.532633475515468</v>
      </c>
      <c r="E125" s="1"/>
      <c r="I125" s="7" t="s">
        <v>16</v>
      </c>
      <c r="J125" s="1">
        <f>J123-J124</f>
        <v>178.16253630278516</v>
      </c>
    </row>
    <row r="127" spans="2:11">
      <c r="B127" t="s">
        <v>63</v>
      </c>
    </row>
    <row r="129" spans="2:5">
      <c r="B129" s="7" t="s">
        <v>4</v>
      </c>
      <c r="C129">
        <v>220</v>
      </c>
    </row>
    <row r="130" spans="2:5">
      <c r="B130" s="7" t="s">
        <v>5</v>
      </c>
      <c r="C130" s="1">
        <f xml:space="preserve"> 0.000011*C129^3 - 0.0054*C129^2 + 0.523333*C129 + 106</f>
        <v>76.901259999999979</v>
      </c>
    </row>
    <row r="131" spans="2:5">
      <c r="B131" s="7" t="s">
        <v>6</v>
      </c>
      <c r="C131" s="1">
        <f xml:space="preserve"> -0.0005*C129^2 + 0.2943*C129 + 34.623</f>
        <v>75.168999999999983</v>
      </c>
    </row>
    <row r="132" spans="2:5">
      <c r="B132" s="7" t="s">
        <v>11</v>
      </c>
      <c r="C132" s="1">
        <f>C129*C130</f>
        <v>16918.277199999997</v>
      </c>
    </row>
    <row r="133" spans="2:5">
      <c r="B133" s="7" t="s">
        <v>12</v>
      </c>
      <c r="C133" s="1">
        <f>C131*C129+2000</f>
        <v>18537.179999999997</v>
      </c>
    </row>
    <row r="134" spans="2:5">
      <c r="B134" s="7" t="s">
        <v>13</v>
      </c>
      <c r="C134" s="1">
        <f>C132-C133</f>
        <v>-1618.9027999999998</v>
      </c>
    </row>
    <row r="135" spans="2:5">
      <c r="B135" s="7" t="s">
        <v>14</v>
      </c>
      <c r="C135" s="1">
        <f>(0.000011*C129^3 - 0.0054*C129^2 + 0.523333*C129 + 106)*C129 - (0.000011*(C129-1)^3 - 0.0054*(C129-1)^2 + 0.523333*(C129-1) + 106)*(C129-1)</f>
        <v>20.549055999992561</v>
      </c>
    </row>
    <row r="136" spans="2:5">
      <c r="B136" s="7" t="s">
        <v>15</v>
      </c>
      <c r="C136" s="1">
        <f>((-0.0005*C129^2 + 0.2943*C129 + 34.623)*C129+10000) - ((-0.0005*(C129-1)^2 + 0.2943*(C129-1) + 34.623)*(C129-1)+10000)</f>
        <v>91.550199999997858</v>
      </c>
    </row>
    <row r="137" spans="2:5">
      <c r="B137" s="7" t="s">
        <v>16</v>
      </c>
      <c r="C137" s="1">
        <f>C135-C136</f>
        <v>-71.001144000005297</v>
      </c>
    </row>
    <row r="139" spans="2:5">
      <c r="B139" s="8" t="s">
        <v>64</v>
      </c>
    </row>
    <row r="141" spans="2:5">
      <c r="B141" t="s">
        <v>65</v>
      </c>
    </row>
    <row r="143" spans="2:5">
      <c r="B143" s="7" t="s">
        <v>4</v>
      </c>
      <c r="C143">
        <v>112.585190151246</v>
      </c>
      <c r="D143">
        <v>275.19271024310621</v>
      </c>
      <c r="E143" s="5" t="s">
        <v>66</v>
      </c>
    </row>
    <row r="144" spans="2:5">
      <c r="B144" s="7" t="s">
        <v>5</v>
      </c>
      <c r="C144" s="1">
        <f xml:space="preserve"> 0.000011*C143^3 - 0.0054*C143^2 + 0.523333*C143 + 106</f>
        <v>112.16996661776713</v>
      </c>
      <c r="D144" s="1">
        <f xml:space="preserve"> 0.000011*D143^3 - 0.0054*D143^2 + 0.523333*D143 + 106</f>
        <v>70.316771266154888</v>
      </c>
    </row>
    <row r="145" spans="2:6">
      <c r="B145" s="7" t="s">
        <v>6</v>
      </c>
      <c r="C145" s="1">
        <f xml:space="preserve"> -0.0005*C143^2 + 0.2943*C143 + 34.623</f>
        <v>61.419108940815583</v>
      </c>
      <c r="D145" s="1">
        <f xml:space="preserve"> -0.0005*D143^2 + 0.2943*D143 + 34.623</f>
        <v>77.746700739073049</v>
      </c>
    </row>
    <row r="146" spans="2:6">
      <c r="B146" s="7" t="s">
        <v>11</v>
      </c>
      <c r="C146" s="1">
        <f>C143*C144</f>
        <v>12628.677020920228</v>
      </c>
      <c r="D146" s="1">
        <f>D143*D144</f>
        <v>19350.662860277738</v>
      </c>
    </row>
    <row r="147" spans="2:6">
      <c r="B147" s="7" t="s">
        <v>12</v>
      </c>
      <c r="C147" s="1">
        <f>C145*C143+2000</f>
        <v>8914.8820590218165</v>
      </c>
      <c r="D147" s="1">
        <f>D145*D143+2000</f>
        <v>23395.325288845219</v>
      </c>
    </row>
    <row r="148" spans="2:6">
      <c r="B148" s="7" t="s">
        <v>13</v>
      </c>
      <c r="C148" s="1">
        <f>C146-C147</f>
        <v>3713.7949618984112</v>
      </c>
      <c r="D148" s="1">
        <f>D146-D147</f>
        <v>-4044.6624285674807</v>
      </c>
    </row>
    <row r="149" spans="2:6">
      <c r="B149" s="7" t="s">
        <v>14</v>
      </c>
      <c r="C149" s="1">
        <f>(0.000011*C143^3 - 0.0054*C143^2 + 0.523333*C143 + 106)*C143 - (0.000011*(C143-1)^3 - 0.0054*(C143-1)^2 + 0.523333*(C143-1) + 106)*(C143-1)</f>
        <v>81.751582835828231</v>
      </c>
      <c r="D149" s="1">
        <f>(0.000011*D143^3 - 0.0054*D143^2 + 0.523333*D143 + 106)*D143 - (0.000011*(D143-1)^3 - 0.0054*(D143-1)^2 + 0.523333*(D143-1) + 106)*(D143-1)</f>
        <v>83.123020320734213</v>
      </c>
    </row>
    <row r="150" spans="2:6">
      <c r="B150" s="7" t="s">
        <v>15</v>
      </c>
      <c r="C150" s="1">
        <f>((-0.0005*C143^2 + 0.2943*C143 + 34.623)*C143+10000) - ((-0.0005*(C143-1)^2 + 0.2943*(C143-1) + 34.623)*(C143-1)+10000)</f>
        <v>81.751583146164194</v>
      </c>
      <c r="D150" s="1">
        <f>((-0.0005*D143^2 + 0.2943*D143 + 34.623)*D143+10000) - ((-0.0005*(D143-1)^2 + 0.2943*(D143-1) + 34.623)*(D143-1)+10000)</f>
        <v>83.122876658035239</v>
      </c>
    </row>
    <row r="151" spans="2:6">
      <c r="B151" s="7" t="s">
        <v>16</v>
      </c>
      <c r="C151" s="1">
        <f>C149-C150</f>
        <v>-3.1033596314955503E-7</v>
      </c>
      <c r="D151" s="1">
        <f>D149-D150</f>
        <v>1.4366269897436723E-4</v>
      </c>
      <c r="E151" s="5" t="s">
        <v>26</v>
      </c>
    </row>
    <row r="153" spans="2:6">
      <c r="B153" s="11" t="s">
        <v>67</v>
      </c>
    </row>
    <row r="155" spans="2:6">
      <c r="B155" t="s">
        <v>68</v>
      </c>
    </row>
    <row r="157" spans="2:6">
      <c r="B157" s="7" t="s">
        <v>4</v>
      </c>
      <c r="C157" s="13">
        <v>112</v>
      </c>
      <c r="D157">
        <v>113</v>
      </c>
      <c r="E157">
        <v>275</v>
      </c>
      <c r="F157">
        <v>276</v>
      </c>
    </row>
    <row r="158" spans="2:6">
      <c r="B158" s="7" t="s">
        <v>5</v>
      </c>
      <c r="C158" s="12">
        <f xml:space="preserve"> 0.000011*C157^3 - 0.0054*C157^2 + 0.523333*C157 + 106</f>
        <v>112.329904</v>
      </c>
      <c r="D158" s="1">
        <f xml:space="preserve"> 0.000011*D157^3 - 0.0054*D157^2 + 0.523333*D157 + 106</f>
        <v>112.055896</v>
      </c>
      <c r="E158" s="1">
        <f xml:space="preserve"> 0.000011*E157^3 - 0.0054*E157^2 + 0.523333*E157 + 106</f>
        <v>70.307200000000023</v>
      </c>
      <c r="F158" s="1">
        <f xml:space="preserve"> 0.000011*F157^3 - 0.0054*F157^2 + 0.523333*F157 + 106</f>
        <v>70.359843999999953</v>
      </c>
    </row>
    <row r="159" spans="2:6">
      <c r="B159" s="7" t="s">
        <v>6</v>
      </c>
      <c r="C159" s="1">
        <f xml:space="preserve"> -0.0005*C157^2 + 0.2943*C157 + 34.623</f>
        <v>61.312600000000003</v>
      </c>
      <c r="D159" s="1">
        <f xml:space="preserve"> -0.0005*D157^2 + 0.2943*D157 + 34.623</f>
        <v>61.494399999999999</v>
      </c>
      <c r="E159" s="1">
        <f xml:space="preserve"> -0.0005*E157^2 + 0.2943*E157 + 34.623</f>
        <v>77.742999999999995</v>
      </c>
      <c r="F159" s="1">
        <f xml:space="preserve"> -0.0005*F157^2 + 0.2943*F157 + 34.623</f>
        <v>77.761799999999994</v>
      </c>
    </row>
    <row r="160" spans="2:6">
      <c r="B160" s="7" t="s">
        <v>11</v>
      </c>
      <c r="C160" s="1">
        <f>C157*C158</f>
        <v>12580.949248000001</v>
      </c>
      <c r="D160" s="1">
        <f>D157*D158</f>
        <v>12662.316248000001</v>
      </c>
      <c r="E160" s="1">
        <f>E157*E158</f>
        <v>19334.480000000007</v>
      </c>
      <c r="F160" s="1">
        <f>F157*F158</f>
        <v>19419.316943999987</v>
      </c>
    </row>
    <row r="161" spans="1:10">
      <c r="B161" s="7" t="s">
        <v>12</v>
      </c>
      <c r="C161" s="1">
        <f>C159*C157+2000</f>
        <v>8867.0112000000008</v>
      </c>
      <c r="D161" s="1">
        <f>D159*D157+2000</f>
        <v>8948.8672000000006</v>
      </c>
      <c r="E161" s="1">
        <f>E159*E157+2000</f>
        <v>23379.324999999997</v>
      </c>
      <c r="F161" s="1">
        <f>F159*F157+2000</f>
        <v>23462.256799999999</v>
      </c>
    </row>
    <row r="162" spans="1:10">
      <c r="B162" s="7" t="s">
        <v>13</v>
      </c>
      <c r="C162" s="12">
        <f>C160-C161</f>
        <v>3713.938048</v>
      </c>
      <c r="D162" s="26">
        <f>D160-D161</f>
        <v>3713.4490480000004</v>
      </c>
      <c r="E162" s="1">
        <f>E160-E161</f>
        <v>-4044.8449999999903</v>
      </c>
      <c r="F162" s="1">
        <f>F160-F161</f>
        <v>-4042.9398560000118</v>
      </c>
    </row>
    <row r="163" spans="1:10">
      <c r="B163" s="7" t="s">
        <v>14</v>
      </c>
      <c r="C163" s="1">
        <f>(0.000011*C157^3 - 0.0054*C157^2 + 0.523333*C157 + 106)*C157 - (0.000011*(C157-1)^3 - 0.0054*(C157-1)^2 + 0.523333*(C157-1) + 106)*(C157-1)</f>
        <v>82.293304000000717</v>
      </c>
      <c r="D163" s="1">
        <f>(0.000011*D157^3 - 0.0054*D157^2 + 0.523333*D157 + 106)*D157 - (0.000011*(D157-1)^3 - 0.0054*(D157-1)^2 + 0.523333*(D157-1) + 106)*(D157-1)</f>
        <v>81.367000000000189</v>
      </c>
      <c r="E163" s="1">
        <f>(0.000011*E157^3 - 0.0054*E157^2 + 0.523333*E157 + 106)*E157 - (0.000011*(E157-1)^3 - 0.0054*(E157-1)^2 + 0.523333*(E157-1) + 106)*(E157-1)</f>
        <v>82.717756000012741</v>
      </c>
      <c r="F163" s="1">
        <f>(0.000011*F157^3 - 0.0054*F157^2 + 0.523333*F157 + 106)*F157 - (0.000011*(F157-1)^3 - 0.0054*(F157-1)^2 + 0.523333*(F157-1) + 106)*(F157-1)</f>
        <v>84.836943999980576</v>
      </c>
    </row>
    <row r="164" spans="1:10">
      <c r="B164" s="7" t="s">
        <v>15</v>
      </c>
      <c r="C164" s="1">
        <f>((-0.0005*C157^2 + 0.2943*C157 + 34.623)*C157+10000) - ((-0.0005*(C157-1)^2 + 0.2943*(C157-1) + 34.623)*(C157-1)+10000)</f>
        <v>81.603399999999965</v>
      </c>
      <c r="D164" s="1">
        <f>((-0.0005*D157^2 + 0.2943*D157 + 34.623)*D157+10000) - ((-0.0005*(D157-1)^2 + 0.2943*(D157-1) + 34.623)*(D157-1)+10000)</f>
        <v>81.855999999999767</v>
      </c>
      <c r="E164" s="1">
        <f>((-0.0005*E157^2 + 0.2943*E157 + 34.623)*E157+10000) - ((-0.0005*(E157-1)^2 + 0.2943*(E157-1) + 34.623)*(E157-1)+10000)</f>
        <v>83.16820000000007</v>
      </c>
      <c r="F164" s="1">
        <f>((-0.0005*F157^2 + 0.2943*F157 + 34.623)*F157+10000) - ((-0.0005*(F157-1)^2 + 0.2943*(F157-1) + 34.623)*(F157-1)+10000)</f>
        <v>82.931800000002113</v>
      </c>
    </row>
    <row r="165" spans="1:10">
      <c r="B165" s="7" t="s">
        <v>16</v>
      </c>
      <c r="C165" s="1">
        <f>C163-C164</f>
        <v>0.68990400000075169</v>
      </c>
      <c r="D165" s="1">
        <f>D163-D164</f>
        <v>-0.48899999999957799</v>
      </c>
      <c r="E165" s="1">
        <f>E163-E164</f>
        <v>-0.45044399998732843</v>
      </c>
      <c r="F165" s="1">
        <f>F163-F164</f>
        <v>1.9051439999784634</v>
      </c>
    </row>
    <row r="167" spans="1:10">
      <c r="B167" s="11" t="s">
        <v>69</v>
      </c>
    </row>
    <row r="169" spans="1:10">
      <c r="B169" t="s">
        <v>70</v>
      </c>
    </row>
    <row r="171" spans="1:10">
      <c r="B171" t="s">
        <v>71</v>
      </c>
    </row>
    <row r="173" spans="1:10">
      <c r="A173" s="4" t="s">
        <v>27</v>
      </c>
      <c r="B173" t="s">
        <v>74</v>
      </c>
    </row>
    <row r="175" spans="1:10">
      <c r="B175" s="14" t="s">
        <v>4</v>
      </c>
      <c r="C175">
        <v>0</v>
      </c>
      <c r="D175">
        <v>50</v>
      </c>
      <c r="E175">
        <v>100</v>
      </c>
      <c r="F175">
        <v>150</v>
      </c>
      <c r="G175">
        <v>200</v>
      </c>
      <c r="H175">
        <v>250</v>
      </c>
      <c r="I175">
        <v>300</v>
      </c>
      <c r="J175">
        <v>350</v>
      </c>
    </row>
    <row r="176" spans="1:10">
      <c r="B176" s="14" t="s">
        <v>5</v>
      </c>
      <c r="C176" s="1">
        <f xml:space="preserve"> 0.000011*C175^3 - 0.0054*C175^2 + 0.523333*C175 + 106</f>
        <v>106</v>
      </c>
      <c r="D176" s="1">
        <f t="shared" ref="D176:J176" si="11" xml:space="preserve"> 0.000011*D175^3 - 0.0054*D175^2 + 0.523333*D175 + 106</f>
        <v>120.04165</v>
      </c>
      <c r="E176" s="1">
        <f t="shared" si="11"/>
        <v>115.33330000000001</v>
      </c>
      <c r="F176" s="1">
        <f t="shared" si="11"/>
        <v>100.12495000000001</v>
      </c>
      <c r="G176" s="1">
        <f t="shared" si="11"/>
        <v>82.666600000000017</v>
      </c>
      <c r="H176" s="1">
        <f t="shared" si="11"/>
        <v>71.208250000000021</v>
      </c>
      <c r="I176" s="1">
        <f t="shared" si="11"/>
        <v>73.999900000000025</v>
      </c>
      <c r="J176" s="1">
        <f t="shared" si="11"/>
        <v>99.291550000000029</v>
      </c>
    </row>
    <row r="177" spans="2:10">
      <c r="B177" s="14" t="s">
        <v>6</v>
      </c>
      <c r="C177" s="1">
        <f xml:space="preserve"> -0.0005*C175^2 + 0.2943*C175 + 34.623</f>
        <v>34.622999999999998</v>
      </c>
      <c r="D177" s="1">
        <f t="shared" ref="D177:J177" si="12" xml:space="preserve"> -0.0005*D175^2 + 0.2943*D175 + 34.623</f>
        <v>48.087999999999994</v>
      </c>
      <c r="E177" s="1">
        <f t="shared" si="12"/>
        <v>59.052999999999997</v>
      </c>
      <c r="F177" s="1">
        <f t="shared" si="12"/>
        <v>67.518000000000001</v>
      </c>
      <c r="G177" s="1">
        <f t="shared" si="12"/>
        <v>73.483000000000004</v>
      </c>
      <c r="H177" s="1">
        <f t="shared" si="12"/>
        <v>76.948000000000008</v>
      </c>
      <c r="I177" s="1">
        <f t="shared" si="12"/>
        <v>77.913000000000011</v>
      </c>
      <c r="J177" s="1">
        <f t="shared" si="12"/>
        <v>76.377999999999986</v>
      </c>
    </row>
    <row r="178" spans="2:10">
      <c r="B178" s="14" t="s">
        <v>11</v>
      </c>
      <c r="C178" s="1">
        <f>C175*C176</f>
        <v>0</v>
      </c>
      <c r="D178" s="1">
        <f t="shared" ref="D178:J178" si="13">D175*D176</f>
        <v>6002.0825000000004</v>
      </c>
      <c r="E178" s="1">
        <f t="shared" si="13"/>
        <v>11533.330000000002</v>
      </c>
      <c r="F178" s="1">
        <f t="shared" si="13"/>
        <v>15018.742500000002</v>
      </c>
      <c r="G178" s="1">
        <f t="shared" si="13"/>
        <v>16533.320000000003</v>
      </c>
      <c r="H178" s="1">
        <f t="shared" si="13"/>
        <v>17802.062500000004</v>
      </c>
      <c r="I178" s="1">
        <f t="shared" si="13"/>
        <v>22199.970000000008</v>
      </c>
      <c r="J178" s="1">
        <f t="shared" si="13"/>
        <v>34752.04250000001</v>
      </c>
    </row>
    <row r="179" spans="2:10">
      <c r="B179" s="14" t="s">
        <v>12</v>
      </c>
      <c r="C179" s="1">
        <f>C177*C175+2000</f>
        <v>2000</v>
      </c>
      <c r="D179" s="1">
        <f t="shared" ref="D179:J179" si="14">D177*D175+2000</f>
        <v>4404.3999999999996</v>
      </c>
      <c r="E179" s="1">
        <f t="shared" si="14"/>
        <v>7905.2999999999993</v>
      </c>
      <c r="F179" s="1">
        <f t="shared" si="14"/>
        <v>12127.7</v>
      </c>
      <c r="G179" s="1">
        <f t="shared" si="14"/>
        <v>16696.599999999999</v>
      </c>
      <c r="H179" s="1">
        <f t="shared" si="14"/>
        <v>21237.000000000004</v>
      </c>
      <c r="I179" s="1">
        <f t="shared" si="14"/>
        <v>25373.9</v>
      </c>
      <c r="J179" s="1">
        <f t="shared" si="14"/>
        <v>28732.299999999996</v>
      </c>
    </row>
    <row r="180" spans="2:10">
      <c r="B180" s="14" t="s">
        <v>13</v>
      </c>
      <c r="C180" s="26">
        <f>C178-C179</f>
        <v>-2000</v>
      </c>
      <c r="D180" s="26">
        <f t="shared" ref="D180:J180" si="15">D178-D179</f>
        <v>1597.6825000000008</v>
      </c>
      <c r="E180" s="26">
        <f t="shared" si="15"/>
        <v>3628.0300000000025</v>
      </c>
      <c r="F180" s="26">
        <f t="shared" si="15"/>
        <v>2891.0425000000014</v>
      </c>
      <c r="G180" s="26">
        <f t="shared" si="15"/>
        <v>-163.2799999999952</v>
      </c>
      <c r="H180" s="26">
        <f t="shared" si="15"/>
        <v>-3434.9375</v>
      </c>
      <c r="I180" s="26">
        <f t="shared" si="15"/>
        <v>-3173.929999999993</v>
      </c>
      <c r="J180" s="26">
        <f t="shared" si="15"/>
        <v>6019.7425000000148</v>
      </c>
    </row>
    <row r="181" spans="2:10">
      <c r="B181" s="14" t="s">
        <v>14</v>
      </c>
      <c r="C181" s="1">
        <f>(0.000011*C175^3 - 0.0054*C175^2 + 0.523333*C175 + 106)*C175 - (0.000011*(C175-1)^3 - 0.0054*(C175-1)^2 + 0.523333*(C175-1) + 106)*(C175-1)</f>
        <v>105.471256</v>
      </c>
      <c r="D181" s="1">
        <f t="shared" ref="D181:J181" si="16">(0.000011*D175^3 - 0.0054*D175^2 + 0.523333*D175 + 106)*D175 - (0.000011*(D175-1)^3 - 0.0054*(D175-1)^2 + 0.523333*(D175-1) + 106)*(D175-1)</f>
        <v>123.45175600000039</v>
      </c>
      <c r="E181" s="1">
        <f t="shared" si="16"/>
        <v>93.102256000000125</v>
      </c>
      <c r="F181" s="1">
        <f t="shared" si="16"/>
        <v>47.422756000001755</v>
      </c>
      <c r="G181" s="1">
        <f t="shared" si="16"/>
        <v>19.413256000003457</v>
      </c>
      <c r="H181" s="1">
        <f t="shared" si="16"/>
        <v>42.073756000005233</v>
      </c>
      <c r="I181" s="1">
        <f t="shared" si="16"/>
        <v>148.40425599999799</v>
      </c>
      <c r="J181" s="1">
        <f t="shared" si="16"/>
        <v>371.40475600001082</v>
      </c>
    </row>
    <row r="182" spans="2:10">
      <c r="B182" s="14" t="s">
        <v>15</v>
      </c>
      <c r="C182" s="1">
        <f>((-0.0005*C175^2 + 0.2943*C175 + 34.623)*C175+10000) - ((-0.0005*(C175-1)^2 + 0.2943*(C175-1) + 34.623)*(C175-1)+10000)</f>
        <v>34.328199999999924</v>
      </c>
      <c r="D182" s="1">
        <f t="shared" ref="D182:J182" si="17">((-0.0005*D175^2 + 0.2943*D175 + 34.623)*D175+10000) - ((-0.0005*(D175-1)^2 + 0.2943*(D175-1) + 34.623)*(D175-1)+10000)</f>
        <v>60.083199999999124</v>
      </c>
      <c r="E182" s="1">
        <f t="shared" si="17"/>
        <v>78.338199999998324</v>
      </c>
      <c r="F182" s="1">
        <f t="shared" si="17"/>
        <v>89.093199999999342</v>
      </c>
      <c r="G182" s="1">
        <f t="shared" si="17"/>
        <v>92.348200000000361</v>
      </c>
      <c r="H182" s="1">
        <f t="shared" si="17"/>
        <v>88.103200000005018</v>
      </c>
      <c r="I182" s="1">
        <f t="shared" si="17"/>
        <v>76.358200000002398</v>
      </c>
      <c r="J182" s="1">
        <f t="shared" si="17"/>
        <v>57.113199999999779</v>
      </c>
    </row>
    <row r="183" spans="2:10">
      <c r="B183" s="14" t="s">
        <v>16</v>
      </c>
      <c r="C183" s="1">
        <f>C181-C182</f>
        <v>71.143056000000072</v>
      </c>
      <c r="D183" s="1">
        <f t="shared" ref="D183:J183" si="18">D181-D182</f>
        <v>63.368556000001263</v>
      </c>
      <c r="E183" s="1">
        <f t="shared" si="18"/>
        <v>14.764056000001801</v>
      </c>
      <c r="F183" s="1">
        <f t="shared" si="18"/>
        <v>-41.670443999997588</v>
      </c>
      <c r="G183" s="1">
        <f t="shared" si="18"/>
        <v>-72.934943999996904</v>
      </c>
      <c r="H183" s="1">
        <f t="shared" si="18"/>
        <v>-46.029443999999785</v>
      </c>
      <c r="I183" s="1">
        <f t="shared" si="18"/>
        <v>72.046055999995588</v>
      </c>
      <c r="J183" s="1">
        <f t="shared" si="18"/>
        <v>314.29155600001104</v>
      </c>
    </row>
    <row r="201" spans="1:2">
      <c r="B201" t="s">
        <v>72</v>
      </c>
    </row>
    <row r="202" spans="1:2">
      <c r="B202" t="s">
        <v>73</v>
      </c>
    </row>
    <row r="204" spans="1:2">
      <c r="B204" t="s">
        <v>75</v>
      </c>
    </row>
    <row r="205" spans="1:2">
      <c r="B205" s="5" t="s">
        <v>76</v>
      </c>
    </row>
    <row r="207" spans="1:2" ht="18">
      <c r="A207" s="3" t="s">
        <v>28</v>
      </c>
      <c r="B207" t="s">
        <v>29</v>
      </c>
    </row>
    <row r="209" spans="1:7">
      <c r="A209" s="4" t="s">
        <v>2</v>
      </c>
      <c r="B209" t="s">
        <v>77</v>
      </c>
    </row>
    <row r="211" spans="1:7">
      <c r="B211" t="s">
        <v>78</v>
      </c>
    </row>
    <row r="213" spans="1:7">
      <c r="B213" s="7" t="s">
        <v>30</v>
      </c>
      <c r="C213">
        <v>2.99</v>
      </c>
      <c r="D213">
        <v>2.9999989999999999</v>
      </c>
      <c r="E213">
        <v>3</v>
      </c>
      <c r="F213">
        <v>3.0000000999999998</v>
      </c>
      <c r="G213">
        <v>3.01</v>
      </c>
    </row>
    <row r="214" spans="1:7">
      <c r="B214" s="7" t="s">
        <v>31</v>
      </c>
      <c r="C214">
        <f>(C213-3)*LN((C213-3)^2)+1/(C213+1)</f>
        <v>0.34272997013580037</v>
      </c>
      <c r="D214">
        <f t="shared" ref="D214:G214" si="19">(D213-3)*LN((D213-3)^2)+1/(D213+1)</f>
        <v>0.25002769352113513</v>
      </c>
      <c r="E214" t="e">
        <f t="shared" si="19"/>
        <v>#NUM!</v>
      </c>
      <c r="F214">
        <f t="shared" si="19"/>
        <v>0.24999677013087496</v>
      </c>
      <c r="G214">
        <f t="shared" si="19"/>
        <v>0.157273154883731</v>
      </c>
    </row>
    <row r="216" spans="1:7">
      <c r="B216" t="s">
        <v>79</v>
      </c>
    </row>
    <row r="217" spans="1:7">
      <c r="B217" t="s">
        <v>80</v>
      </c>
    </row>
    <row r="219" spans="1:7">
      <c r="B219" s="18" t="s">
        <v>81</v>
      </c>
      <c r="C219" s="18"/>
      <c r="D219" s="18"/>
      <c r="E219" s="18"/>
      <c r="F219" s="18"/>
      <c r="G219" s="18"/>
    </row>
    <row r="222" spans="1:7">
      <c r="B222" t="s">
        <v>82</v>
      </c>
    </row>
    <row r="224" spans="1:7">
      <c r="B224" s="7" t="s">
        <v>30</v>
      </c>
      <c r="C224">
        <v>-1.1000000000000001</v>
      </c>
      <c r="D224">
        <v>-1.0000001000000001</v>
      </c>
      <c r="E224">
        <v>-1</v>
      </c>
      <c r="F224">
        <v>-0.99999990000000005</v>
      </c>
      <c r="G224">
        <v>-0.9</v>
      </c>
    </row>
    <row r="225" spans="1:8">
      <c r="B225" s="7" t="s">
        <v>31</v>
      </c>
      <c r="C225">
        <f>(C224-3)*LN((C224-3)^2)+1/(C224+1)</f>
        <v>-21.570093184424138</v>
      </c>
      <c r="D225">
        <f t="shared" ref="D225:G225" si="20">(D224-3)*LN((D224-3)^2)+1/(D224+1)</f>
        <v>-10000011.084516695</v>
      </c>
      <c r="E225" t="e">
        <f t="shared" si="20"/>
        <v>#DIV/0!</v>
      </c>
      <c r="F225">
        <f t="shared" si="20"/>
        <v>9999988.9149091467</v>
      </c>
      <c r="G225">
        <f t="shared" si="20"/>
        <v>-0.61561711445768275</v>
      </c>
      <c r="H225" t="s">
        <v>84</v>
      </c>
    </row>
    <row r="227" spans="1:8">
      <c r="B227" s="18" t="s">
        <v>83</v>
      </c>
      <c r="C227" s="18"/>
      <c r="D227" s="18"/>
      <c r="E227" s="18"/>
      <c r="F227" s="18"/>
      <c r="G227" s="18"/>
      <c r="H227" s="18"/>
    </row>
    <row r="229" spans="1:8">
      <c r="A229" s="4" t="s">
        <v>9</v>
      </c>
      <c r="B229" t="s">
        <v>85</v>
      </c>
    </row>
    <row r="231" spans="1:8">
      <c r="B231" t="s">
        <v>86</v>
      </c>
    </row>
    <row r="233" spans="1:8">
      <c r="B233" s="7" t="s">
        <v>30</v>
      </c>
      <c r="C233">
        <v>-0.01</v>
      </c>
      <c r="D233">
        <v>-9.9999999999999995E-7</v>
      </c>
      <c r="E233">
        <v>0</v>
      </c>
      <c r="F233">
        <v>9.9999999999999995E-8</v>
      </c>
      <c r="G233">
        <v>0.01</v>
      </c>
    </row>
    <row r="234" spans="1:8">
      <c r="B234" s="7" t="s">
        <v>31</v>
      </c>
      <c r="C234">
        <f>EXP(-1/C233^2)</f>
        <v>0</v>
      </c>
      <c r="D234">
        <f t="shared" ref="D234:G234" si="21">EXP(-1/D233^2)</f>
        <v>0</v>
      </c>
      <c r="E234" t="e">
        <f t="shared" si="21"/>
        <v>#DIV/0!</v>
      </c>
      <c r="F234">
        <f t="shared" si="21"/>
        <v>0</v>
      </c>
      <c r="G234">
        <f t="shared" si="21"/>
        <v>0</v>
      </c>
    </row>
    <row r="236" spans="1:8">
      <c r="B236" s="18" t="s">
        <v>87</v>
      </c>
      <c r="C236" s="18"/>
      <c r="D236" s="18"/>
    </row>
    <row r="238" spans="1:8" ht="18">
      <c r="A238" s="3" t="s">
        <v>32</v>
      </c>
      <c r="B238" t="s">
        <v>33</v>
      </c>
    </row>
    <row r="239" spans="1:8">
      <c r="B239" t="s">
        <v>34</v>
      </c>
    </row>
    <row r="241" spans="1:8">
      <c r="B241" t="s">
        <v>93</v>
      </c>
    </row>
    <row r="243" spans="1:8">
      <c r="A243" s="4" t="s">
        <v>2</v>
      </c>
      <c r="B243" t="s">
        <v>88</v>
      </c>
    </row>
    <row r="245" spans="1:8">
      <c r="B245" s="19" t="s">
        <v>89</v>
      </c>
      <c r="C245" s="19"/>
      <c r="D245">
        <f>((3+0.1)*LN((3+0.1)^2)-3*LN(3^2))/0.1</f>
        <v>4.2301935923616529</v>
      </c>
    </row>
    <row r="247" spans="1:8">
      <c r="B247" s="16" t="s">
        <v>35</v>
      </c>
      <c r="C247" s="13">
        <v>3</v>
      </c>
    </row>
    <row r="249" spans="1:8">
      <c r="B249" s="15" t="s">
        <v>36</v>
      </c>
      <c r="C249">
        <v>-1E-3</v>
      </c>
      <c r="D249">
        <v>-9.9999999999999995E-7</v>
      </c>
      <c r="E249">
        <v>0</v>
      </c>
      <c r="F249">
        <v>9.9999999999999995E-7</v>
      </c>
      <c r="G249">
        <v>1E-3</v>
      </c>
      <c r="H249">
        <v>0.1</v>
      </c>
    </row>
    <row r="250" spans="1:8">
      <c r="B250" s="15" t="s">
        <v>37</v>
      </c>
      <c r="C250">
        <f>(($C$247+C249)*LN(($C$247+C249)^2)-$C$247*LN($C$247^2))/C249</f>
        <v>4.1968912069600961</v>
      </c>
      <c r="D250">
        <f t="shared" ref="D250:H250" si="22">(($C$247+D249)*LN(($C$247+D249)^2)-$C$247*LN($C$247^2))/D249</f>
        <v>4.197224245494624</v>
      </c>
      <c r="E250" t="e">
        <f t="shared" si="22"/>
        <v>#DIV/0!</v>
      </c>
      <c r="F250">
        <f t="shared" si="22"/>
        <v>4.1972249107402604</v>
      </c>
      <c r="G250">
        <f t="shared" si="22"/>
        <v>4.1975578736375141</v>
      </c>
      <c r="H250">
        <f t="shared" si="22"/>
        <v>4.2301935923616529</v>
      </c>
    </row>
    <row r="252" spans="1:8">
      <c r="B252" t="s">
        <v>90</v>
      </c>
    </row>
    <row r="253" spans="1:8">
      <c r="B253" s="18" t="s">
        <v>91</v>
      </c>
      <c r="C253" s="18"/>
    </row>
    <row r="255" spans="1:8">
      <c r="A255" s="4" t="s">
        <v>9</v>
      </c>
      <c r="B255" s="20" t="s">
        <v>92</v>
      </c>
      <c r="C255" s="20"/>
      <c r="D255" s="20"/>
      <c r="E255" s="20"/>
      <c r="F255" s="20"/>
      <c r="G255" s="20"/>
      <c r="H255" s="20"/>
    </row>
    <row r="256" spans="1:8">
      <c r="B256" s="20"/>
      <c r="C256" s="20"/>
      <c r="D256" s="20"/>
      <c r="E256" s="20"/>
      <c r="F256" s="20"/>
      <c r="G256" s="20"/>
      <c r="H256" s="20"/>
    </row>
    <row r="257" spans="2:11">
      <c r="B257" s="20"/>
      <c r="C257" s="20"/>
      <c r="D257" s="20"/>
      <c r="E257" s="20"/>
      <c r="F257" s="20"/>
      <c r="G257" s="20"/>
      <c r="H257" s="20"/>
    </row>
    <row r="259" spans="2:11">
      <c r="B259" s="16" t="s">
        <v>35</v>
      </c>
      <c r="C259" s="13">
        <v>0</v>
      </c>
    </row>
    <row r="261" spans="2:11">
      <c r="B261" s="15" t="s">
        <v>36</v>
      </c>
      <c r="C261">
        <v>-0.1</v>
      </c>
      <c r="D261">
        <v>-1E-4</v>
      </c>
      <c r="E261">
        <v>-9.9999999999999995E-7</v>
      </c>
      <c r="F261">
        <v>-1.0000000000000001E-9</v>
      </c>
      <c r="G261">
        <v>0</v>
      </c>
      <c r="H261">
        <v>1.0000000000000001E-9</v>
      </c>
      <c r="I261">
        <v>9.9999999999999995E-7</v>
      </c>
      <c r="J261">
        <v>1E-4</v>
      </c>
      <c r="K261">
        <v>0.1</v>
      </c>
    </row>
    <row r="262" spans="2:11">
      <c r="B262" s="15" t="s">
        <v>37</v>
      </c>
      <c r="C262">
        <f>(($C$259+C261)*LN(($C$259+C261)^2)-0)/C261</f>
        <v>-4.6051701859880909</v>
      </c>
      <c r="D262">
        <f t="shared" ref="D262:K262" si="23">(($C$259+D261)*LN(($C$259+D261)^2)-0)/D261</f>
        <v>-18.420680743952367</v>
      </c>
      <c r="E262">
        <f t="shared" si="23"/>
        <v>-27.631021115928547</v>
      </c>
      <c r="F262">
        <f t="shared" si="23"/>
        <v>-41.446531673892821</v>
      </c>
      <c r="G262" t="e">
        <f t="shared" si="23"/>
        <v>#NUM!</v>
      </c>
      <c r="H262">
        <f t="shared" si="23"/>
        <v>-41.446531673892821</v>
      </c>
      <c r="I262">
        <f t="shared" si="23"/>
        <v>-27.631021115928547</v>
      </c>
      <c r="J262">
        <f t="shared" si="23"/>
        <v>-18.420680743952367</v>
      </c>
      <c r="K262">
        <f t="shared" si="23"/>
        <v>-4.6051701859880909</v>
      </c>
    </row>
    <row r="264" spans="2:11" ht="15" customHeight="1">
      <c r="B264" s="17" t="s">
        <v>94</v>
      </c>
      <c r="C264" s="17"/>
      <c r="D264" s="17"/>
      <c r="E264" s="17"/>
      <c r="F264" s="17"/>
      <c r="G264" s="17"/>
      <c r="H264" s="17"/>
      <c r="I264" s="17"/>
      <c r="J264" s="17"/>
    </row>
    <row r="265" spans="2:11">
      <c r="B265" s="17"/>
      <c r="C265" s="17"/>
      <c r="D265" s="17"/>
      <c r="E265" s="17"/>
      <c r="F265" s="17"/>
      <c r="G265" s="17"/>
      <c r="H265" s="17"/>
      <c r="I265" s="17"/>
      <c r="J265" s="17"/>
    </row>
    <row r="266" spans="2:11">
      <c r="B266" s="17"/>
      <c r="C266" s="17"/>
      <c r="D266" s="17"/>
      <c r="E266" s="17"/>
      <c r="F266" s="17"/>
      <c r="G266" s="17"/>
      <c r="H266" s="17"/>
      <c r="I266" s="17"/>
      <c r="J266" s="17"/>
    </row>
  </sheetData>
  <mergeCells count="11">
    <mergeCell ref="A1:E1"/>
    <mergeCell ref="B74:I77"/>
    <mergeCell ref="L97:R99"/>
    <mergeCell ref="B219:G219"/>
    <mergeCell ref="B11:H13"/>
    <mergeCell ref="B264:J266"/>
    <mergeCell ref="B236:D236"/>
    <mergeCell ref="B245:C245"/>
    <mergeCell ref="B253:C253"/>
    <mergeCell ref="B255:H257"/>
    <mergeCell ref="B227:H227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Appalachian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Name</cp:lastModifiedBy>
  <dcterms:created xsi:type="dcterms:W3CDTF">2015-07-14T11:20:00Z</dcterms:created>
  <dcterms:modified xsi:type="dcterms:W3CDTF">2016-07-13T21:36:37Z</dcterms:modified>
</cp:coreProperties>
</file>